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5307AA6C-336B-4D88-B952-B2B06A95330F}" xr6:coauthVersionLast="47" xr6:coauthVersionMax="47" xr10:uidLastSave="{00000000-0000-0000-0000-000000000000}"/>
  <bookViews>
    <workbookView xWindow="-108" yWindow="-108" windowWidth="23256" windowHeight="12456" xr2:uid="{73030E79-CA8F-43CD-B1E8-4237FFCCCB35}"/>
  </bookViews>
  <sheets>
    <sheet name="わたつみの里" sheetId="1" r:id="rId1"/>
  </sheets>
  <definedNames>
    <definedName name="_xlnm.Print_Titles" localSheetId="0">わたつみの里!$1:$5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7" i="1" l="1"/>
  <c r="G96" i="1"/>
  <c r="G95" i="1"/>
  <c r="G93" i="1"/>
  <c r="G89" i="1"/>
  <c r="F88" i="1"/>
  <c r="F90" i="1" s="1"/>
  <c r="E88" i="1"/>
  <c r="G88" i="1" s="1"/>
  <c r="G87" i="1"/>
  <c r="G86" i="1"/>
  <c r="G85" i="1"/>
  <c r="G84" i="1"/>
  <c r="F83" i="1"/>
  <c r="E83" i="1"/>
  <c r="E90" i="1" s="1"/>
  <c r="G90" i="1" s="1"/>
  <c r="G81" i="1"/>
  <c r="G80" i="1"/>
  <c r="F80" i="1"/>
  <c r="E80" i="1"/>
  <c r="G79" i="1"/>
  <c r="F78" i="1"/>
  <c r="F82" i="1" s="1"/>
  <c r="F91" i="1" s="1"/>
  <c r="E78" i="1"/>
  <c r="E82" i="1" s="1"/>
  <c r="F76" i="1"/>
  <c r="F75" i="1"/>
  <c r="G74" i="1"/>
  <c r="F73" i="1"/>
  <c r="E73" i="1"/>
  <c r="E75" i="1" s="1"/>
  <c r="G75" i="1" s="1"/>
  <c r="G72" i="1"/>
  <c r="F71" i="1"/>
  <c r="E71" i="1"/>
  <c r="G70" i="1"/>
  <c r="G69" i="1"/>
  <c r="G68" i="1"/>
  <c r="G67" i="1"/>
  <c r="F67" i="1"/>
  <c r="E67" i="1"/>
  <c r="G66" i="1"/>
  <c r="G65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F41" i="1"/>
  <c r="E41" i="1"/>
  <c r="G40" i="1"/>
  <c r="G39" i="1"/>
  <c r="G38" i="1"/>
  <c r="G37" i="1"/>
  <c r="G36" i="1"/>
  <c r="G35" i="1"/>
  <c r="G34" i="1"/>
  <c r="G33" i="1"/>
  <c r="G32" i="1"/>
  <c r="G31" i="1"/>
  <c r="F31" i="1"/>
  <c r="E31" i="1"/>
  <c r="G30" i="1"/>
  <c r="G29" i="1"/>
  <c r="G28" i="1"/>
  <c r="G27" i="1"/>
  <c r="G26" i="1"/>
  <c r="G25" i="1"/>
  <c r="G24" i="1"/>
  <c r="F23" i="1"/>
  <c r="E23" i="1"/>
  <c r="E21" i="1" s="1"/>
  <c r="G22" i="1"/>
  <c r="F21" i="1"/>
  <c r="F63" i="1" s="1"/>
  <c r="G19" i="1"/>
  <c r="G18" i="1"/>
  <c r="G17" i="1"/>
  <c r="G16" i="1"/>
  <c r="G15" i="1"/>
  <c r="G14" i="1"/>
  <c r="F14" i="1"/>
  <c r="E14" i="1"/>
  <c r="G13" i="1"/>
  <c r="G12" i="1"/>
  <c r="F11" i="1"/>
  <c r="E11" i="1"/>
  <c r="G11" i="1" s="1"/>
  <c r="G10" i="1"/>
  <c r="G9" i="1"/>
  <c r="G8" i="1"/>
  <c r="G7" i="1"/>
  <c r="F7" i="1"/>
  <c r="E7" i="1"/>
  <c r="E6" i="1" s="1"/>
  <c r="F6" i="1"/>
  <c r="F20" i="1" s="1"/>
  <c r="F64" i="1" l="1"/>
  <c r="F77" i="1" s="1"/>
  <c r="F92" i="1" s="1"/>
  <c r="F94" i="1" s="1"/>
  <c r="F98" i="1" s="1"/>
  <c r="G6" i="1"/>
  <c r="E20" i="1"/>
  <c r="E76" i="1"/>
  <c r="G76" i="1" s="1"/>
  <c r="G82" i="1"/>
  <c r="E91" i="1"/>
  <c r="G91" i="1" s="1"/>
  <c r="E63" i="1"/>
  <c r="G63" i="1" s="1"/>
  <c r="G21" i="1"/>
  <c r="G71" i="1"/>
  <c r="G78" i="1"/>
  <c r="G23" i="1"/>
  <c r="G73" i="1"/>
  <c r="G83" i="1"/>
  <c r="G20" i="1" l="1"/>
  <c r="E64" i="1"/>
  <c r="G64" i="1" l="1"/>
  <c r="E77" i="1"/>
  <c r="G77" i="1" l="1"/>
  <c r="E92" i="1"/>
  <c r="E94" i="1" l="1"/>
  <c r="G92" i="1"/>
  <c r="E98" i="1" l="1"/>
  <c r="G98" i="1" s="1"/>
  <c r="G94" i="1"/>
</calcChain>
</file>

<file path=xl/sharedStrings.xml><?xml version="1.0" encoding="utf-8"?>
<sst xmlns="http://schemas.openxmlformats.org/spreadsheetml/2006/main" count="111" uniqueCount="105">
  <si>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</si>
  <si>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わたつみの里拠点区分  事業活動計算書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</si>
  <si>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</si>
  <si>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</si>
  <si>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</si>
  <si>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</si>
  <si>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</si>
  <si>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</si>
  <si>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</si>
  <si>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</si>
  <si>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障害福祉サービス等事業収益</t>
  </si>
  <si>
    <t>　自立支援給付費収益</t>
  </si>
  <si>
    <t>　　介護給付費収益</t>
  </si>
  <si>
    <t>　　計画相談支援給付費収益</t>
  </si>
  <si>
    <t>　利用者負担金収益</t>
  </si>
  <si>
    <t>　補足給付費収益</t>
  </si>
  <si>
    <t>　　特定障害者特別給付費収益</t>
  </si>
  <si>
    <t>　特定費用収益</t>
  </si>
  <si>
    <t>　その他の事業収益</t>
  </si>
  <si>
    <t>　　補助金事業収益（公費）</t>
  </si>
  <si>
    <t>　　受託事業収益（公費）</t>
  </si>
  <si>
    <t>　　受託事業収益（一般）</t>
  </si>
  <si>
    <t>　　その他の事業収益</t>
  </si>
  <si>
    <t>経常経費寄附金収益</t>
  </si>
  <si>
    <t>サービス活動収益計（１）</t>
  </si>
  <si>
    <t>費用</t>
  </si>
  <si>
    <t>人件費</t>
  </si>
  <si>
    <t>　役員報酬</t>
  </si>
  <si>
    <t>　職員給料</t>
  </si>
  <si>
    <t>　　職員俸給</t>
  </si>
  <si>
    <t>　　職員諸手当</t>
  </si>
  <si>
    <t>　職員賞与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</si>
  <si>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</si>
  <si>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</si>
  <si>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</si>
  <si>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</si>
  <si>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</si>
  <si>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</si>
  <si>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保健衛生費</t>
  </si>
  <si>
    <t>　教養娯楽費</t>
  </si>
  <si>
    <t>　水道光熱費</t>
  </si>
  <si>
    <t>　消耗器具備品費</t>
  </si>
  <si>
    <t>　保険料</t>
  </si>
  <si>
    <t>　賃借料</t>
  </si>
  <si>
    <t>　教育指導費</t>
  </si>
  <si>
    <t>　車輌費</t>
  </si>
  <si>
    <t>事務費</t>
  </si>
  <si>
    <t>　福利厚生費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</si>
  <si>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</si>
  <si>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</si>
  <si>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</si>
  <si>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</si>
  <si>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</si>
  <si>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</si>
  <si>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</si>
  <si>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</si>
  <si>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</si>
  <si>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</si>
  <si>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</si>
  <si>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</si>
  <si>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</si>
  <si>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　雑費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</si>
  <si>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</si>
  <si>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</si>
  <si>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</si>
  <si>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</si>
  <si>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</si>
  <si>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</si>
  <si>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</si>
  <si>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</si>
  <si>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</si>
  <si>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</si>
  <si>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</si>
  <si>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</si>
  <si>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</si>
  <si>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</si>
  <si>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社会福祉連携推進業務借入金支払利息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</si>
  <si>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</si>
  <si>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</si>
  <si>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</si>
  <si>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</si>
  <si>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</si>
  <si>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</si>
  <si>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</si>
  <si>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</si>
  <si>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固定資産受贈額</t>
  </si>
  <si>
    <t>　機械及び装置受贈額</t>
  </si>
  <si>
    <t>特別収益計（８）</t>
  </si>
  <si>
    <t>固定資産売却損・処分損</t>
  </si>
  <si>
    <t>　車輌運搬具売却損・処分損</t>
  </si>
  <si>
    <t>　器具及び備品売却損・処分損</t>
  </si>
  <si>
    <t>　その他の固定資産売却損・処分損</t>
  </si>
  <si>
    <t>国庫補助金等特別積立金積立額</t>
  </si>
  <si>
    <t>その他の特別損失</t>
  </si>
  <si>
    <t>　過年度減価償却費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</si>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</sst>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4A9DF15D-002C-4C08-85F1-BCA197F82CB6}"/>
    <cellStyle name="標準 3" xfId="1" xr:uid="{F58EA835-90FA-4A72-A58E-CD32A9F509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16D8E-82A9-4133-A684-D7DE8508F7AE}">
  <sheetPr>
    <pageSetUpPr fitToPage="1"/>
  </sheetPr>
  <dimension ref="B1:G98"/>
  <sheetViews>
    <sheetView showGridLines="0" tabSelected="1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1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+E7+E10+E11+E13+E14</f>
        <v>178063063</v>
      </c>
      <c r="F6" s="11">
        <f>+F7+F10+F11+F13+F14</f>
        <v>159375974</v>
      </c>
      <c r="G6" s="11">
        <f>E6-F6</f>
        <v>18687089</v>
      </c>
    </row>
    <row r="7" spans="2:7" x14ac:dyDescent="0.45">
      <c r="B7" s="12"/>
      <c r="C7" s="12"/>
      <c r="D7" s="13" t="s">
        <v>11</v>
      </c>
      <c r="E7" s="14">
        <f>+E8+E9</f>
        <v>155218801</v>
      </c>
      <c r="F7" s="14">
        <f>+F8+F9</f>
        <v>137675597</v>
      </c>
      <c r="G7" s="14">
        <f t="shared" ref="G7:G70" si="0">E7-F7</f>
        <v>17543204</v>
      </c>
    </row>
    <row r="8" spans="2:7" x14ac:dyDescent="0.45">
      <c r="B8" s="12"/>
      <c r="C8" s="12"/>
      <c r="D8" s="13" t="s">
        <v>12</v>
      </c>
      <c r="E8" s="14">
        <v>155218801</v>
      </c>
      <c r="F8" s="14">
        <v>137675597</v>
      </c>
      <c r="G8" s="14">
        <f t="shared" si="0"/>
        <v>17543204</v>
      </c>
    </row>
    <row r="9" spans="2:7" x14ac:dyDescent="0.4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5">
      <c r="B10" s="12"/>
      <c r="C10" s="12"/>
      <c r="D10" s="13" t="s">
        <v>14</v>
      </c>
      <c r="E10" s="14">
        <v>955572</v>
      </c>
      <c r="F10" s="14">
        <v>1685253</v>
      </c>
      <c r="G10" s="14">
        <f t="shared" si="0"/>
        <v>-729681</v>
      </c>
    </row>
    <row r="11" spans="2:7" x14ac:dyDescent="0.45">
      <c r="B11" s="12"/>
      <c r="C11" s="12"/>
      <c r="D11" s="13" t="s">
        <v>15</v>
      </c>
      <c r="E11" s="14">
        <f>+E12</f>
        <v>3698397</v>
      </c>
      <c r="F11" s="14">
        <f>+F12</f>
        <v>2667166</v>
      </c>
      <c r="G11" s="14">
        <f t="shared" si="0"/>
        <v>1031231</v>
      </c>
    </row>
    <row r="12" spans="2:7" x14ac:dyDescent="0.45">
      <c r="B12" s="12"/>
      <c r="C12" s="12"/>
      <c r="D12" s="13" t="s">
        <v>16</v>
      </c>
      <c r="E12" s="14">
        <v>3698397</v>
      </c>
      <c r="F12" s="14">
        <v>2667166</v>
      </c>
      <c r="G12" s="14">
        <f t="shared" si="0"/>
        <v>1031231</v>
      </c>
    </row>
    <row r="13" spans="2:7" x14ac:dyDescent="0.45">
      <c r="B13" s="12"/>
      <c r="C13" s="12"/>
      <c r="D13" s="13" t="s">
        <v>17</v>
      </c>
      <c r="E13" s="14">
        <v>14810898</v>
      </c>
      <c r="F13" s="14">
        <v>14866348</v>
      </c>
      <c r="G13" s="14">
        <f t="shared" si="0"/>
        <v>-55450</v>
      </c>
    </row>
    <row r="14" spans="2:7" x14ac:dyDescent="0.45">
      <c r="B14" s="12"/>
      <c r="C14" s="12"/>
      <c r="D14" s="13" t="s">
        <v>18</v>
      </c>
      <c r="E14" s="14">
        <f>+E15+E16+E17+E18</f>
        <v>3379395</v>
      </c>
      <c r="F14" s="14">
        <f>+F15+F16+F17+F18</f>
        <v>2481610</v>
      </c>
      <c r="G14" s="14">
        <f t="shared" si="0"/>
        <v>897785</v>
      </c>
    </row>
    <row r="15" spans="2:7" x14ac:dyDescent="0.45">
      <c r="B15" s="12"/>
      <c r="C15" s="12"/>
      <c r="D15" s="13" t="s">
        <v>19</v>
      </c>
      <c r="E15" s="14">
        <v>2370500</v>
      </c>
      <c r="F15" s="14">
        <v>1470000</v>
      </c>
      <c r="G15" s="14">
        <f t="shared" si="0"/>
        <v>900500</v>
      </c>
    </row>
    <row r="16" spans="2:7" x14ac:dyDescent="0.45">
      <c r="B16" s="12"/>
      <c r="C16" s="12"/>
      <c r="D16" s="13" t="s">
        <v>20</v>
      </c>
      <c r="E16" s="14">
        <v>2050</v>
      </c>
      <c r="F16" s="14">
        <v>55543</v>
      </c>
      <c r="G16" s="14">
        <f t="shared" si="0"/>
        <v>-53493</v>
      </c>
    </row>
    <row r="17" spans="2:7" x14ac:dyDescent="0.45">
      <c r="B17" s="12"/>
      <c r="C17" s="12"/>
      <c r="D17" s="13" t="s">
        <v>21</v>
      </c>
      <c r="E17" s="14">
        <v>773</v>
      </c>
      <c r="F17" s="14">
        <v>7609</v>
      </c>
      <c r="G17" s="14">
        <f t="shared" si="0"/>
        <v>-6836</v>
      </c>
    </row>
    <row r="18" spans="2:7" x14ac:dyDescent="0.45">
      <c r="B18" s="12"/>
      <c r="C18" s="12"/>
      <c r="D18" s="13" t="s">
        <v>22</v>
      </c>
      <c r="E18" s="14">
        <v>1006072</v>
      </c>
      <c r="F18" s="14">
        <v>948458</v>
      </c>
      <c r="G18" s="14">
        <f t="shared" si="0"/>
        <v>57614</v>
      </c>
    </row>
    <row r="19" spans="2:7" x14ac:dyDescent="0.45">
      <c r="B19" s="12"/>
      <c r="C19" s="12"/>
      <c r="D19" s="13" t="s">
        <v>23</v>
      </c>
      <c r="E19" s="14">
        <v>374000</v>
      </c>
      <c r="F19" s="14">
        <v>383000</v>
      </c>
      <c r="G19" s="14">
        <f t="shared" si="0"/>
        <v>-9000</v>
      </c>
    </row>
    <row r="20" spans="2:7" x14ac:dyDescent="0.45">
      <c r="B20" s="12"/>
      <c r="C20" s="15"/>
      <c r="D20" s="16" t="s">
        <v>24</v>
      </c>
      <c r="E20" s="17">
        <f>+E6+E19</f>
        <v>178437063</v>
      </c>
      <c r="F20" s="17">
        <f>+F6+F19</f>
        <v>159758974</v>
      </c>
      <c r="G20" s="17">
        <f t="shared" si="0"/>
        <v>18678089</v>
      </c>
    </row>
    <row r="21" spans="2:7" x14ac:dyDescent="0.45">
      <c r="B21" s="12"/>
      <c r="C21" s="9" t="s">
        <v>25</v>
      </c>
      <c r="D21" s="13" t="s">
        <v>26</v>
      </c>
      <c r="E21" s="14">
        <f>+E22+E23+E26+E27+E28+E29+E30</f>
        <v>110236442</v>
      </c>
      <c r="F21" s="14">
        <f>+F22+F23+F26+F27+F28+F29+F30</f>
        <v>108007982</v>
      </c>
      <c r="G21" s="14">
        <f t="shared" si="0"/>
        <v>2228460</v>
      </c>
    </row>
    <row r="22" spans="2:7" x14ac:dyDescent="0.45">
      <c r="B22" s="12"/>
      <c r="C22" s="12"/>
      <c r="D22" s="13" t="s">
        <v>27</v>
      </c>
      <c r="E22" s="14">
        <v>280000</v>
      </c>
      <c r="F22" s="14">
        <v>400000</v>
      </c>
      <c r="G22" s="14">
        <f t="shared" si="0"/>
        <v>-120000</v>
      </c>
    </row>
    <row r="23" spans="2:7" x14ac:dyDescent="0.45">
      <c r="B23" s="12"/>
      <c r="C23" s="12"/>
      <c r="D23" s="13" t="s">
        <v>28</v>
      </c>
      <c r="E23" s="14">
        <f>+E24+E25</f>
        <v>48776208</v>
      </c>
      <c r="F23" s="14">
        <f>+F24+F25</f>
        <v>45332555</v>
      </c>
      <c r="G23" s="14">
        <f t="shared" si="0"/>
        <v>3443653</v>
      </c>
    </row>
    <row r="24" spans="2:7" x14ac:dyDescent="0.45">
      <c r="B24" s="12"/>
      <c r="C24" s="12"/>
      <c r="D24" s="13" t="s">
        <v>29</v>
      </c>
      <c r="E24" s="14">
        <v>36507862</v>
      </c>
      <c r="F24" s="14">
        <v>34261339</v>
      </c>
      <c r="G24" s="14">
        <f t="shared" si="0"/>
        <v>2246523</v>
      </c>
    </row>
    <row r="25" spans="2:7" x14ac:dyDescent="0.45">
      <c r="B25" s="12"/>
      <c r="C25" s="12"/>
      <c r="D25" s="13" t="s">
        <v>30</v>
      </c>
      <c r="E25" s="14">
        <v>12268346</v>
      </c>
      <c r="F25" s="14">
        <v>11071216</v>
      </c>
      <c r="G25" s="14">
        <f t="shared" si="0"/>
        <v>1197130</v>
      </c>
    </row>
    <row r="26" spans="2:7" x14ac:dyDescent="0.45">
      <c r="B26" s="12"/>
      <c r="C26" s="12"/>
      <c r="D26" s="13" t="s">
        <v>31</v>
      </c>
      <c r="E26" s="14">
        <v>15645262</v>
      </c>
      <c r="F26" s="14">
        <v>15245193</v>
      </c>
      <c r="G26" s="14">
        <f t="shared" si="0"/>
        <v>400069</v>
      </c>
    </row>
    <row r="27" spans="2:7" x14ac:dyDescent="0.45">
      <c r="B27" s="12"/>
      <c r="C27" s="12"/>
      <c r="D27" s="13" t="s">
        <v>32</v>
      </c>
      <c r="E27" s="14">
        <v>18053188</v>
      </c>
      <c r="F27" s="14">
        <v>18444650</v>
      </c>
      <c r="G27" s="14">
        <f t="shared" si="0"/>
        <v>-391462</v>
      </c>
    </row>
    <row r="28" spans="2:7" x14ac:dyDescent="0.45">
      <c r="B28" s="12"/>
      <c r="C28" s="12"/>
      <c r="D28" s="13" t="s">
        <v>33</v>
      </c>
      <c r="E28" s="14">
        <v>15087157</v>
      </c>
      <c r="F28" s="14">
        <v>17157389</v>
      </c>
      <c r="G28" s="14">
        <f t="shared" si="0"/>
        <v>-2070232</v>
      </c>
    </row>
    <row r="29" spans="2:7" x14ac:dyDescent="0.45">
      <c r="B29" s="12"/>
      <c r="C29" s="12"/>
      <c r="D29" s="13" t="s">
        <v>34</v>
      </c>
      <c r="E29" s="14">
        <v>1522500</v>
      </c>
      <c r="F29" s="14">
        <v>1387000</v>
      </c>
      <c r="G29" s="14">
        <f t="shared" si="0"/>
        <v>135500</v>
      </c>
    </row>
    <row r="30" spans="2:7" x14ac:dyDescent="0.45">
      <c r="B30" s="12"/>
      <c r="C30" s="12"/>
      <c r="D30" s="13" t="s">
        <v>35</v>
      </c>
      <c r="E30" s="14">
        <v>10872127</v>
      </c>
      <c r="F30" s="14">
        <v>10041195</v>
      </c>
      <c r="G30" s="14">
        <f t="shared" si="0"/>
        <v>830932</v>
      </c>
    </row>
    <row r="31" spans="2:7" x14ac:dyDescent="0.45">
      <c r="B31" s="12"/>
      <c r="C31" s="12"/>
      <c r="D31" s="13" t="s">
        <v>36</v>
      </c>
      <c r="E31" s="14">
        <f>+E32+E33+E34+E35+E36+E37+E38+E39+E40</f>
        <v>27509766</v>
      </c>
      <c r="F31" s="14">
        <f>+F32+F33+F34+F35+F36+F37+F38+F39+F40</f>
        <v>26833137</v>
      </c>
      <c r="G31" s="14">
        <f t="shared" si="0"/>
        <v>676629</v>
      </c>
    </row>
    <row r="32" spans="2:7" x14ac:dyDescent="0.45">
      <c r="B32" s="12"/>
      <c r="C32" s="12"/>
      <c r="D32" s="13" t="s">
        <v>37</v>
      </c>
      <c r="E32" s="14">
        <v>8858985</v>
      </c>
      <c r="F32" s="14">
        <v>7956335</v>
      </c>
      <c r="G32" s="14">
        <f t="shared" si="0"/>
        <v>902650</v>
      </c>
    </row>
    <row r="33" spans="2:7" x14ac:dyDescent="0.45">
      <c r="B33" s="12"/>
      <c r="C33" s="12"/>
      <c r="D33" s="13" t="s">
        <v>38</v>
      </c>
      <c r="E33" s="14">
        <v>614382</v>
      </c>
      <c r="F33" s="14">
        <v>447953</v>
      </c>
      <c r="G33" s="14">
        <f t="shared" si="0"/>
        <v>166429</v>
      </c>
    </row>
    <row r="34" spans="2:7" x14ac:dyDescent="0.45">
      <c r="B34" s="12"/>
      <c r="C34" s="12"/>
      <c r="D34" s="13" t="s">
        <v>39</v>
      </c>
      <c r="E34" s="14">
        <v>396772</v>
      </c>
      <c r="F34" s="14">
        <v>405032</v>
      </c>
      <c r="G34" s="14">
        <f t="shared" si="0"/>
        <v>-8260</v>
      </c>
    </row>
    <row r="35" spans="2:7" x14ac:dyDescent="0.45">
      <c r="B35" s="12"/>
      <c r="C35" s="12"/>
      <c r="D35" s="13" t="s">
        <v>40</v>
      </c>
      <c r="E35" s="14">
        <v>13061386</v>
      </c>
      <c r="F35" s="14">
        <v>12656159</v>
      </c>
      <c r="G35" s="14">
        <f t="shared" si="0"/>
        <v>405227</v>
      </c>
    </row>
    <row r="36" spans="2:7" x14ac:dyDescent="0.45">
      <c r="B36" s="12"/>
      <c r="C36" s="12"/>
      <c r="D36" s="13" t="s">
        <v>41</v>
      </c>
      <c r="E36" s="14">
        <v>1714833</v>
      </c>
      <c r="F36" s="14">
        <v>2213095</v>
      </c>
      <c r="G36" s="14">
        <f t="shared" si="0"/>
        <v>-498262</v>
      </c>
    </row>
    <row r="37" spans="2:7" x14ac:dyDescent="0.45">
      <c r="B37" s="12"/>
      <c r="C37" s="12"/>
      <c r="D37" s="13" t="s">
        <v>42</v>
      </c>
      <c r="E37" s="14">
        <v>904290</v>
      </c>
      <c r="F37" s="14">
        <v>962970</v>
      </c>
      <c r="G37" s="14">
        <f t="shared" si="0"/>
        <v>-58680</v>
      </c>
    </row>
    <row r="38" spans="2:7" x14ac:dyDescent="0.45">
      <c r="B38" s="12"/>
      <c r="C38" s="12"/>
      <c r="D38" s="13" t="s">
        <v>43</v>
      </c>
      <c r="E38" s="14">
        <v>321560</v>
      </c>
      <c r="F38" s="14">
        <v>319174</v>
      </c>
      <c r="G38" s="14">
        <f t="shared" si="0"/>
        <v>2386</v>
      </c>
    </row>
    <row r="39" spans="2:7" x14ac:dyDescent="0.45">
      <c r="B39" s="12"/>
      <c r="C39" s="12"/>
      <c r="D39" s="13" t="s">
        <v>44</v>
      </c>
      <c r="E39" s="14">
        <v>173547</v>
      </c>
      <c r="F39" s="14">
        <v>119579</v>
      </c>
      <c r="G39" s="14">
        <f t="shared" si="0"/>
        <v>53968</v>
      </c>
    </row>
    <row r="40" spans="2:7" x14ac:dyDescent="0.45">
      <c r="B40" s="12"/>
      <c r="C40" s="12"/>
      <c r="D40" s="13" t="s">
        <v>45</v>
      </c>
      <c r="E40" s="14">
        <v>1464011</v>
      </c>
      <c r="F40" s="14">
        <v>1752840</v>
      </c>
      <c r="G40" s="14">
        <f t="shared" si="0"/>
        <v>-288829</v>
      </c>
    </row>
    <row r="41" spans="2:7" x14ac:dyDescent="0.45">
      <c r="B41" s="12"/>
      <c r="C41" s="12"/>
      <c r="D41" s="13" t="s">
        <v>46</v>
      </c>
      <c r="E41" s="14">
        <f>+E42+E43+E44+E45+E46+E47+E48+E49+E50+E51+E52+E53+E54+E55+E56+E57+E58</f>
        <v>31092504</v>
      </c>
      <c r="F41" s="14">
        <f>+F42+F43+F44+F45+F46+F47+F48+F49+F50+F51+F52+F53+F54+F55+F56+F57+F58</f>
        <v>30575316</v>
      </c>
      <c r="G41" s="14">
        <f t="shared" si="0"/>
        <v>517188</v>
      </c>
    </row>
    <row r="42" spans="2:7" x14ac:dyDescent="0.45">
      <c r="B42" s="12"/>
      <c r="C42" s="12"/>
      <c r="D42" s="13" t="s">
        <v>47</v>
      </c>
      <c r="E42" s="14">
        <v>395018</v>
      </c>
      <c r="F42" s="14">
        <v>490574</v>
      </c>
      <c r="G42" s="14">
        <f t="shared" si="0"/>
        <v>-95556</v>
      </c>
    </row>
    <row r="43" spans="2:7" x14ac:dyDescent="0.45">
      <c r="B43" s="12"/>
      <c r="C43" s="12"/>
      <c r="D43" s="13" t="s">
        <v>48</v>
      </c>
      <c r="E43" s="14">
        <v>4230</v>
      </c>
      <c r="F43" s="14">
        <v>4470</v>
      </c>
      <c r="G43" s="14">
        <f t="shared" si="0"/>
        <v>-240</v>
      </c>
    </row>
    <row r="44" spans="2:7" x14ac:dyDescent="0.45">
      <c r="B44" s="12"/>
      <c r="C44" s="12"/>
      <c r="D44" s="13" t="s">
        <v>49</v>
      </c>
      <c r="E44" s="14">
        <v>140750</v>
      </c>
      <c r="F44" s="14">
        <v>52500</v>
      </c>
      <c r="G44" s="14">
        <f t="shared" si="0"/>
        <v>88250</v>
      </c>
    </row>
    <row r="45" spans="2:7" x14ac:dyDescent="0.45">
      <c r="B45" s="12"/>
      <c r="C45" s="12"/>
      <c r="D45" s="13" t="s">
        <v>50</v>
      </c>
      <c r="E45" s="14">
        <v>645623</v>
      </c>
      <c r="F45" s="14">
        <v>366616</v>
      </c>
      <c r="G45" s="14">
        <f t="shared" si="0"/>
        <v>279007</v>
      </c>
    </row>
    <row r="46" spans="2:7" x14ac:dyDescent="0.45">
      <c r="B46" s="12"/>
      <c r="C46" s="12"/>
      <c r="D46" s="13" t="s">
        <v>51</v>
      </c>
      <c r="E46" s="14">
        <v>383255</v>
      </c>
      <c r="F46" s="14">
        <v>423444</v>
      </c>
      <c r="G46" s="14">
        <f t="shared" si="0"/>
        <v>-40189</v>
      </c>
    </row>
    <row r="47" spans="2:7" x14ac:dyDescent="0.45">
      <c r="B47" s="12"/>
      <c r="C47" s="12"/>
      <c r="D47" s="13" t="s">
        <v>52</v>
      </c>
      <c r="E47" s="14">
        <v>1357103</v>
      </c>
      <c r="F47" s="14">
        <v>2141271</v>
      </c>
      <c r="G47" s="14">
        <f t="shared" si="0"/>
        <v>-784168</v>
      </c>
    </row>
    <row r="48" spans="2:7" x14ac:dyDescent="0.45">
      <c r="B48" s="12"/>
      <c r="C48" s="12"/>
      <c r="D48" s="13" t="s">
        <v>53</v>
      </c>
      <c r="E48" s="14">
        <v>607794</v>
      </c>
      <c r="F48" s="14">
        <v>630098</v>
      </c>
      <c r="G48" s="14">
        <f t="shared" si="0"/>
        <v>-22304</v>
      </c>
    </row>
    <row r="49" spans="2:7" x14ac:dyDescent="0.45">
      <c r="B49" s="12"/>
      <c r="C49" s="12"/>
      <c r="D49" s="13" t="s">
        <v>54</v>
      </c>
      <c r="E49" s="14">
        <v>485000</v>
      </c>
      <c r="F49" s="14">
        <v>574332</v>
      </c>
      <c r="G49" s="14">
        <f t="shared" si="0"/>
        <v>-89332</v>
      </c>
    </row>
    <row r="50" spans="2:7" x14ac:dyDescent="0.45">
      <c r="B50" s="12"/>
      <c r="C50" s="12"/>
      <c r="D50" s="13" t="s">
        <v>55</v>
      </c>
      <c r="E50" s="14">
        <v>18137903</v>
      </c>
      <c r="F50" s="14">
        <v>18286338</v>
      </c>
      <c r="G50" s="14">
        <f t="shared" si="0"/>
        <v>-148435</v>
      </c>
    </row>
    <row r="51" spans="2:7" x14ac:dyDescent="0.45">
      <c r="B51" s="12"/>
      <c r="C51" s="12"/>
      <c r="D51" s="13" t="s">
        <v>56</v>
      </c>
      <c r="E51" s="14">
        <v>3176700</v>
      </c>
      <c r="F51" s="14">
        <v>2174343</v>
      </c>
      <c r="G51" s="14">
        <f t="shared" si="0"/>
        <v>1002357</v>
      </c>
    </row>
    <row r="52" spans="2:7" x14ac:dyDescent="0.45">
      <c r="B52" s="12"/>
      <c r="C52" s="12"/>
      <c r="D52" s="13" t="s">
        <v>42</v>
      </c>
      <c r="E52" s="14">
        <v>536840</v>
      </c>
      <c r="F52" s="14">
        <v>525200</v>
      </c>
      <c r="G52" s="14">
        <f t="shared" si="0"/>
        <v>11640</v>
      </c>
    </row>
    <row r="53" spans="2:7" x14ac:dyDescent="0.45">
      <c r="B53" s="12"/>
      <c r="C53" s="12"/>
      <c r="D53" s="13" t="s">
        <v>43</v>
      </c>
      <c r="E53" s="14">
        <v>2380953</v>
      </c>
      <c r="F53" s="14">
        <v>2144409</v>
      </c>
      <c r="G53" s="14">
        <f t="shared" si="0"/>
        <v>236544</v>
      </c>
    </row>
    <row r="54" spans="2:7" x14ac:dyDescent="0.45">
      <c r="B54" s="12"/>
      <c r="C54" s="12"/>
      <c r="D54" s="13" t="s">
        <v>57</v>
      </c>
      <c r="E54" s="14">
        <v>128000</v>
      </c>
      <c r="F54" s="14">
        <v>120690</v>
      </c>
      <c r="G54" s="14">
        <f t="shared" si="0"/>
        <v>7310</v>
      </c>
    </row>
    <row r="55" spans="2:7" x14ac:dyDescent="0.45">
      <c r="B55" s="12"/>
      <c r="C55" s="12"/>
      <c r="D55" s="13" t="s">
        <v>58</v>
      </c>
      <c r="E55" s="14">
        <v>2201980</v>
      </c>
      <c r="F55" s="14">
        <v>2261160</v>
      </c>
      <c r="G55" s="14">
        <f t="shared" si="0"/>
        <v>-59180</v>
      </c>
    </row>
    <row r="56" spans="2:7" x14ac:dyDescent="0.45">
      <c r="B56" s="12"/>
      <c r="C56" s="12"/>
      <c r="D56" s="13" t="s">
        <v>59</v>
      </c>
      <c r="E56" s="14">
        <v>14580</v>
      </c>
      <c r="F56" s="14"/>
      <c r="G56" s="14">
        <f t="shared" si="0"/>
        <v>14580</v>
      </c>
    </row>
    <row r="57" spans="2:7" x14ac:dyDescent="0.45">
      <c r="B57" s="12"/>
      <c r="C57" s="12"/>
      <c r="D57" s="13" t="s">
        <v>60</v>
      </c>
      <c r="E57" s="14">
        <v>177500</v>
      </c>
      <c r="F57" s="14">
        <v>159000</v>
      </c>
      <c r="G57" s="14">
        <f t="shared" si="0"/>
        <v>18500</v>
      </c>
    </row>
    <row r="58" spans="2:7" x14ac:dyDescent="0.45">
      <c r="B58" s="12"/>
      <c r="C58" s="12"/>
      <c r="D58" s="13" t="s">
        <v>61</v>
      </c>
      <c r="E58" s="14">
        <v>319275</v>
      </c>
      <c r="F58" s="14">
        <v>220871</v>
      </c>
      <c r="G58" s="14">
        <f t="shared" si="0"/>
        <v>98404</v>
      </c>
    </row>
    <row r="59" spans="2:7" x14ac:dyDescent="0.45">
      <c r="B59" s="12"/>
      <c r="C59" s="12"/>
      <c r="D59" s="13" t="s">
        <v>62</v>
      </c>
      <c r="E59" s="14">
        <v>12913155</v>
      </c>
      <c r="F59" s="14">
        <v>12635319</v>
      </c>
      <c r="G59" s="14">
        <f t="shared" si="0"/>
        <v>277836</v>
      </c>
    </row>
    <row r="60" spans="2:7" x14ac:dyDescent="0.45">
      <c r="B60" s="12"/>
      <c r="C60" s="12"/>
      <c r="D60" s="13" t="s">
        <v>63</v>
      </c>
      <c r="E60" s="14">
        <v>-6173387</v>
      </c>
      <c r="F60" s="14">
        <v>-6173387</v>
      </c>
      <c r="G60" s="14">
        <f t="shared" si="0"/>
        <v>0</v>
      </c>
    </row>
    <row r="61" spans="2:7" x14ac:dyDescent="0.45">
      <c r="B61" s="12"/>
      <c r="C61" s="12"/>
      <c r="D61" s="13" t="s">
        <v>64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65</v>
      </c>
      <c r="E62" s="14"/>
      <c r="F62" s="14"/>
      <c r="G62" s="14">
        <f t="shared" si="0"/>
        <v>0</v>
      </c>
    </row>
    <row r="63" spans="2:7" x14ac:dyDescent="0.45">
      <c r="B63" s="12"/>
      <c r="C63" s="15"/>
      <c r="D63" s="16" t="s">
        <v>66</v>
      </c>
      <c r="E63" s="17">
        <f>+E21+E31+E41+E59+E60+E61+E62</f>
        <v>175578480</v>
      </c>
      <c r="F63" s="17">
        <f>+F21+F31+F41+F59+F60+F61+F62</f>
        <v>171878367</v>
      </c>
      <c r="G63" s="17">
        <f t="shared" si="0"/>
        <v>3700113</v>
      </c>
    </row>
    <row r="64" spans="2:7" x14ac:dyDescent="0.45">
      <c r="B64" s="15"/>
      <c r="C64" s="18" t="s">
        <v>67</v>
      </c>
      <c r="D64" s="19"/>
      <c r="E64" s="20">
        <f xml:space="preserve"> +E20 - E63</f>
        <v>2858583</v>
      </c>
      <c r="F64" s="20">
        <f xml:space="preserve"> +F20 - F63</f>
        <v>-12119393</v>
      </c>
      <c r="G64" s="20">
        <f t="shared" si="0"/>
        <v>14977976</v>
      </c>
    </row>
    <row r="65" spans="2:7" x14ac:dyDescent="0.45">
      <c r="B65" s="9" t="s">
        <v>68</v>
      </c>
      <c r="C65" s="9" t="s">
        <v>9</v>
      </c>
      <c r="D65" s="13" t="s">
        <v>69</v>
      </c>
      <c r="E65" s="14">
        <v>236</v>
      </c>
      <c r="F65" s="14">
        <v>236</v>
      </c>
      <c r="G65" s="14">
        <f t="shared" si="0"/>
        <v>0</v>
      </c>
    </row>
    <row r="66" spans="2:7" x14ac:dyDescent="0.45">
      <c r="B66" s="12"/>
      <c r="C66" s="12"/>
      <c r="D66" s="13" t="s">
        <v>70</v>
      </c>
      <c r="E66" s="14"/>
      <c r="F66" s="14"/>
      <c r="G66" s="14">
        <f t="shared" si="0"/>
        <v>0</v>
      </c>
    </row>
    <row r="67" spans="2:7" x14ac:dyDescent="0.45">
      <c r="B67" s="12"/>
      <c r="C67" s="12"/>
      <c r="D67" s="13" t="s">
        <v>71</v>
      </c>
      <c r="E67" s="14">
        <f>+E68+E69+E70</f>
        <v>384038</v>
      </c>
      <c r="F67" s="14">
        <f>+F68+F69+F70</f>
        <v>559729</v>
      </c>
      <c r="G67" s="14">
        <f t="shared" si="0"/>
        <v>-175691</v>
      </c>
    </row>
    <row r="68" spans="2:7" x14ac:dyDescent="0.45">
      <c r="B68" s="12"/>
      <c r="C68" s="12"/>
      <c r="D68" s="13" t="s">
        <v>72</v>
      </c>
      <c r="E68" s="14"/>
      <c r="F68" s="14">
        <v>15000</v>
      </c>
      <c r="G68" s="14">
        <f t="shared" si="0"/>
        <v>-15000</v>
      </c>
    </row>
    <row r="69" spans="2:7" x14ac:dyDescent="0.45">
      <c r="B69" s="12"/>
      <c r="C69" s="12"/>
      <c r="D69" s="13" t="s">
        <v>73</v>
      </c>
      <c r="E69" s="14">
        <v>270180</v>
      </c>
      <c r="F69" s="14">
        <v>313880</v>
      </c>
      <c r="G69" s="14">
        <f t="shared" si="0"/>
        <v>-43700</v>
      </c>
    </row>
    <row r="70" spans="2:7" x14ac:dyDescent="0.45">
      <c r="B70" s="12"/>
      <c r="C70" s="12"/>
      <c r="D70" s="13" t="s">
        <v>74</v>
      </c>
      <c r="E70" s="14">
        <v>113858</v>
      </c>
      <c r="F70" s="14">
        <v>230849</v>
      </c>
      <c r="G70" s="14">
        <f t="shared" si="0"/>
        <v>-116991</v>
      </c>
    </row>
    <row r="71" spans="2:7" x14ac:dyDescent="0.45">
      <c r="B71" s="12"/>
      <c r="C71" s="15"/>
      <c r="D71" s="16" t="s">
        <v>75</v>
      </c>
      <c r="E71" s="17">
        <f>+E65+E66+E67</f>
        <v>384274</v>
      </c>
      <c r="F71" s="17">
        <f>+F65+F66+F67</f>
        <v>559965</v>
      </c>
      <c r="G71" s="17">
        <f t="shared" ref="G71:G98" si="1">E71-F71</f>
        <v>-175691</v>
      </c>
    </row>
    <row r="72" spans="2:7" x14ac:dyDescent="0.45">
      <c r="B72" s="12"/>
      <c r="C72" s="9" t="s">
        <v>25</v>
      </c>
      <c r="D72" s="13" t="s">
        <v>76</v>
      </c>
      <c r="E72" s="14"/>
      <c r="F72" s="14"/>
      <c r="G72" s="14">
        <f t="shared" si="1"/>
        <v>0</v>
      </c>
    </row>
    <row r="73" spans="2:7" x14ac:dyDescent="0.45">
      <c r="B73" s="12"/>
      <c r="C73" s="12"/>
      <c r="D73" s="13" t="s">
        <v>77</v>
      </c>
      <c r="E73" s="14">
        <f>+E74</f>
        <v>434449</v>
      </c>
      <c r="F73" s="14">
        <f>+F74</f>
        <v>440195</v>
      </c>
      <c r="G73" s="14">
        <f t="shared" si="1"/>
        <v>-5746</v>
      </c>
    </row>
    <row r="74" spans="2:7" x14ac:dyDescent="0.45">
      <c r="B74" s="12"/>
      <c r="C74" s="12"/>
      <c r="D74" s="13" t="s">
        <v>78</v>
      </c>
      <c r="E74" s="14">
        <v>434449</v>
      </c>
      <c r="F74" s="14">
        <v>440195</v>
      </c>
      <c r="G74" s="14">
        <f t="shared" si="1"/>
        <v>-5746</v>
      </c>
    </row>
    <row r="75" spans="2:7" x14ac:dyDescent="0.45">
      <c r="B75" s="12"/>
      <c r="C75" s="15"/>
      <c r="D75" s="16" t="s">
        <v>79</v>
      </c>
      <c r="E75" s="17">
        <f>+E72+E73</f>
        <v>434449</v>
      </c>
      <c r="F75" s="17">
        <f>+F72+F73</f>
        <v>440195</v>
      </c>
      <c r="G75" s="17">
        <f t="shared" si="1"/>
        <v>-5746</v>
      </c>
    </row>
    <row r="76" spans="2:7" x14ac:dyDescent="0.45">
      <c r="B76" s="15"/>
      <c r="C76" s="18" t="s">
        <v>80</v>
      </c>
      <c r="D76" s="21"/>
      <c r="E76" s="22">
        <f xml:space="preserve"> +E71 - E75</f>
        <v>-50175</v>
      </c>
      <c r="F76" s="22">
        <f xml:space="preserve"> +F71 - F75</f>
        <v>119770</v>
      </c>
      <c r="G76" s="22">
        <f t="shared" si="1"/>
        <v>-169945</v>
      </c>
    </row>
    <row r="77" spans="2:7" x14ac:dyDescent="0.45">
      <c r="B77" s="18" t="s">
        <v>81</v>
      </c>
      <c r="C77" s="23"/>
      <c r="D77" s="19"/>
      <c r="E77" s="20">
        <f xml:space="preserve"> +E64 +E76</f>
        <v>2808408</v>
      </c>
      <c r="F77" s="20">
        <f xml:space="preserve"> +F64 +F76</f>
        <v>-11999623</v>
      </c>
      <c r="G77" s="20">
        <f t="shared" si="1"/>
        <v>14808031</v>
      </c>
    </row>
    <row r="78" spans="2:7" x14ac:dyDescent="0.45">
      <c r="B78" s="9" t="s">
        <v>82</v>
      </c>
      <c r="C78" s="9" t="s">
        <v>9</v>
      </c>
      <c r="D78" s="13" t="s">
        <v>83</v>
      </c>
      <c r="E78" s="14">
        <f>+E79</f>
        <v>0</v>
      </c>
      <c r="F78" s="14">
        <f>+F79</f>
        <v>0</v>
      </c>
      <c r="G78" s="14">
        <f t="shared" si="1"/>
        <v>0</v>
      </c>
    </row>
    <row r="79" spans="2:7" x14ac:dyDescent="0.45">
      <c r="B79" s="12"/>
      <c r="C79" s="12"/>
      <c r="D79" s="13" t="s">
        <v>84</v>
      </c>
      <c r="E79" s="14"/>
      <c r="F79" s="14"/>
      <c r="G79" s="14">
        <f t="shared" si="1"/>
        <v>0</v>
      </c>
    </row>
    <row r="80" spans="2:7" x14ac:dyDescent="0.45">
      <c r="B80" s="12"/>
      <c r="C80" s="12"/>
      <c r="D80" s="13" t="s">
        <v>85</v>
      </c>
      <c r="E80" s="14">
        <f>+E81</f>
        <v>0</v>
      </c>
      <c r="F80" s="14">
        <f>+F81</f>
        <v>0</v>
      </c>
      <c r="G80" s="14">
        <f t="shared" si="1"/>
        <v>0</v>
      </c>
    </row>
    <row r="81" spans="2:7" x14ac:dyDescent="0.45">
      <c r="B81" s="12"/>
      <c r="C81" s="12"/>
      <c r="D81" s="13" t="s">
        <v>86</v>
      </c>
      <c r="E81" s="14"/>
      <c r="F81" s="14"/>
      <c r="G81" s="14">
        <f t="shared" si="1"/>
        <v>0</v>
      </c>
    </row>
    <row r="82" spans="2:7" x14ac:dyDescent="0.45">
      <c r="B82" s="12"/>
      <c r="C82" s="15"/>
      <c r="D82" s="16" t="s">
        <v>87</v>
      </c>
      <c r="E82" s="17">
        <f>+E78+E80</f>
        <v>0</v>
      </c>
      <c r="F82" s="17">
        <f>+F78+F80</f>
        <v>0</v>
      </c>
      <c r="G82" s="17">
        <f t="shared" si="1"/>
        <v>0</v>
      </c>
    </row>
    <row r="83" spans="2:7" x14ac:dyDescent="0.45">
      <c r="B83" s="12"/>
      <c r="C83" s="9" t="s">
        <v>25</v>
      </c>
      <c r="D83" s="13" t="s">
        <v>88</v>
      </c>
      <c r="E83" s="14">
        <f>+E84+E85+E86</f>
        <v>0</v>
      </c>
      <c r="F83" s="14">
        <f>+F84+F85+F86</f>
        <v>0</v>
      </c>
      <c r="G83" s="14">
        <f t="shared" si="1"/>
        <v>0</v>
      </c>
    </row>
    <row r="84" spans="2:7" x14ac:dyDescent="0.45">
      <c r="B84" s="12"/>
      <c r="C84" s="12"/>
      <c r="D84" s="13" t="s">
        <v>89</v>
      </c>
      <c r="E84" s="14"/>
      <c r="F84" s="14"/>
      <c r="G84" s="14">
        <f t="shared" si="1"/>
        <v>0</v>
      </c>
    </row>
    <row r="85" spans="2:7" x14ac:dyDescent="0.45">
      <c r="B85" s="12"/>
      <c r="C85" s="12"/>
      <c r="D85" s="13" t="s">
        <v>90</v>
      </c>
      <c r="E85" s="14"/>
      <c r="F85" s="14"/>
      <c r="G85" s="14">
        <f t="shared" si="1"/>
        <v>0</v>
      </c>
    </row>
    <row r="86" spans="2:7" x14ac:dyDescent="0.45">
      <c r="B86" s="12"/>
      <c r="C86" s="12"/>
      <c r="D86" s="13" t="s">
        <v>91</v>
      </c>
      <c r="E86" s="14"/>
      <c r="F86" s="14"/>
      <c r="G86" s="14">
        <f t="shared" si="1"/>
        <v>0</v>
      </c>
    </row>
    <row r="87" spans="2:7" x14ac:dyDescent="0.45">
      <c r="B87" s="12"/>
      <c r="C87" s="12"/>
      <c r="D87" s="13" t="s">
        <v>92</v>
      </c>
      <c r="E87" s="14"/>
      <c r="F87" s="14"/>
      <c r="G87" s="14">
        <f t="shared" si="1"/>
        <v>0</v>
      </c>
    </row>
    <row r="88" spans="2:7" x14ac:dyDescent="0.45">
      <c r="B88" s="12"/>
      <c r="C88" s="12"/>
      <c r="D88" s="13" t="s">
        <v>93</v>
      </c>
      <c r="E88" s="14">
        <f>+E89</f>
        <v>0</v>
      </c>
      <c r="F88" s="14">
        <f>+F89</f>
        <v>0</v>
      </c>
      <c r="G88" s="14">
        <f t="shared" si="1"/>
        <v>0</v>
      </c>
    </row>
    <row r="89" spans="2:7" x14ac:dyDescent="0.45">
      <c r="B89" s="12"/>
      <c r="C89" s="12"/>
      <c r="D89" s="13" t="s">
        <v>94</v>
      </c>
      <c r="E89" s="14"/>
      <c r="F89" s="14"/>
      <c r="G89" s="14">
        <f t="shared" si="1"/>
        <v>0</v>
      </c>
    </row>
    <row r="90" spans="2:7" x14ac:dyDescent="0.45">
      <c r="B90" s="12"/>
      <c r="C90" s="15"/>
      <c r="D90" s="16" t="s">
        <v>95</v>
      </c>
      <c r="E90" s="17">
        <f>+E83+E87+E88</f>
        <v>0</v>
      </c>
      <c r="F90" s="17">
        <f>+F83+F87+F88</f>
        <v>0</v>
      </c>
      <c r="G90" s="17">
        <f t="shared" si="1"/>
        <v>0</v>
      </c>
    </row>
    <row r="91" spans="2:7" x14ac:dyDescent="0.45">
      <c r="B91" s="15"/>
      <c r="C91" s="24" t="s">
        <v>96</v>
      </c>
      <c r="D91" s="25"/>
      <c r="E91" s="26">
        <f xml:space="preserve"> +E82 - E90</f>
        <v>0</v>
      </c>
      <c r="F91" s="26">
        <f xml:space="preserve"> +F82 - F90</f>
        <v>0</v>
      </c>
      <c r="G91" s="26">
        <f t="shared" si="1"/>
        <v>0</v>
      </c>
    </row>
    <row r="92" spans="2:7" x14ac:dyDescent="0.45">
      <c r="B92" s="18" t="s">
        <v>97</v>
      </c>
      <c r="C92" s="27"/>
      <c r="D92" s="28"/>
      <c r="E92" s="29">
        <f xml:space="preserve"> +E77 +E91</f>
        <v>2808408</v>
      </c>
      <c r="F92" s="29">
        <f xml:space="preserve"> +F77 +F91</f>
        <v>-11999623</v>
      </c>
      <c r="G92" s="29">
        <f t="shared" si="1"/>
        <v>14808031</v>
      </c>
    </row>
    <row r="93" spans="2:7" x14ac:dyDescent="0.45">
      <c r="B93" s="30" t="s">
        <v>98</v>
      </c>
      <c r="C93" s="27" t="s">
        <v>99</v>
      </c>
      <c r="D93" s="28"/>
      <c r="E93" s="29">
        <v>213895626</v>
      </c>
      <c r="F93" s="29">
        <v>225895249</v>
      </c>
      <c r="G93" s="29">
        <f t="shared" si="1"/>
        <v>-11999623</v>
      </c>
    </row>
    <row r="94" spans="2:7" x14ac:dyDescent="0.45">
      <c r="B94" s="31"/>
      <c r="C94" s="27" t="s">
        <v>100</v>
      </c>
      <c r="D94" s="28"/>
      <c r="E94" s="29">
        <f xml:space="preserve"> +E92 +E93</f>
        <v>216704034</v>
      </c>
      <c r="F94" s="29">
        <f xml:space="preserve"> +F92 +F93</f>
        <v>213895626</v>
      </c>
      <c r="G94" s="29">
        <f t="shared" si="1"/>
        <v>2808408</v>
      </c>
    </row>
    <row r="95" spans="2:7" x14ac:dyDescent="0.45">
      <c r="B95" s="31"/>
      <c r="C95" s="27" t="s">
        <v>101</v>
      </c>
      <c r="D95" s="28"/>
      <c r="E95" s="29"/>
      <c r="F95" s="29"/>
      <c r="G95" s="29">
        <f t="shared" si="1"/>
        <v>0</v>
      </c>
    </row>
    <row r="96" spans="2:7" x14ac:dyDescent="0.45">
      <c r="B96" s="31"/>
      <c r="C96" s="27" t="s">
        <v>102</v>
      </c>
      <c r="D96" s="28"/>
      <c r="E96" s="29"/>
      <c r="F96" s="29"/>
      <c r="G96" s="29">
        <f t="shared" si="1"/>
        <v>0</v>
      </c>
    </row>
    <row r="97" spans="2:7" x14ac:dyDescent="0.45">
      <c r="B97" s="31"/>
      <c r="C97" s="27" t="s">
        <v>103</v>
      </c>
      <c r="D97" s="28"/>
      <c r="E97" s="29"/>
      <c r="F97" s="29"/>
      <c r="G97" s="29">
        <f t="shared" si="1"/>
        <v>0</v>
      </c>
    </row>
    <row r="98" spans="2:7" x14ac:dyDescent="0.45">
      <c r="B98" s="32"/>
      <c r="C98" s="27" t="s">
        <v>104</v>
      </c>
      <c r="D98" s="28"/>
      <c r="E98" s="29">
        <f xml:space="preserve"> +E94 +E95 +E96 - E97</f>
        <v>216704034</v>
      </c>
      <c r="F98" s="29">
        <f xml:space="preserve"> +F94 +F95 +F96 - F97</f>
        <v>213895626</v>
      </c>
      <c r="G98" s="29">
        <f t="shared" si="1"/>
        <v>2808408</v>
      </c>
    </row>
  </sheetData>
  <mergeCells count="13">
    <mergeCell ref="B93:B98"/>
    <mergeCell ref="B65:B76"/>
    <mergeCell ref="C65:C71"/>
    <mergeCell ref="C72:C75"/>
    <mergeCell ref="B78:B91"/>
    <mergeCell ref="C78:C82"/>
    <mergeCell ref="C83:C90"/>
    <mergeCell ref="B2:G2"/>
    <mergeCell ref="B3:G3"/>
    <mergeCell ref="B5:D5"/>
    <mergeCell ref="B6:B64"/>
    <mergeCell ref="C6:C20"/>
    <mergeCell ref="C21:C63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2024-05-23T05:41:27Z</dcterms:created>
  <dcterms:modified xsi:type="dcterms:W3CDTF">2024-05-23T05:41:28Z</dcterms:modified>
</cp:coreProperties>
</file>