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tatumi0801\Desktop\"/>
    </mc:Choice>
  </mc:AlternateContent>
  <xr:revisionPtr revIDLastSave="0" documentId="8_{92713718-C1A4-438A-984A-7871004F6ED5}" xr6:coauthVersionLast="45" xr6:coauthVersionMax="45" xr10:uidLastSave="{00000000-0000-0000-0000-000000000000}"/>
  <bookViews>
    <workbookView xWindow="-120" yWindow="-120" windowWidth="20730" windowHeight="11160" xr2:uid="{900A3E0D-6C82-492A-A1CB-86EA8EEC8F2E}"/>
  </bookViews>
  <sheets>
    <sheet name="わたつみの里" sheetId="1" r:id="rId1"/>
  </sheets>
  <definedNames>
    <definedName name="_xlnm.Print_Titles" localSheetId="0">わたつみの里!$1:$5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1" i="1" l="1"/>
  <c r="G128" i="1"/>
  <c r="G125" i="1"/>
  <c r="G124" i="1"/>
  <c r="G123" i="1"/>
  <c r="G122" i="1"/>
  <c r="G121" i="1"/>
  <c r="F120" i="1"/>
  <c r="F126" i="1" s="1"/>
  <c r="E120" i="1"/>
  <c r="E126" i="1" s="1"/>
  <c r="G126" i="1" s="1"/>
  <c r="G119" i="1"/>
  <c r="G118" i="1"/>
  <c r="G117" i="1"/>
  <c r="G116" i="1"/>
  <c r="E115" i="1"/>
  <c r="G114" i="1"/>
  <c r="G113" i="1"/>
  <c r="G112" i="1"/>
  <c r="G111" i="1"/>
  <c r="G110" i="1"/>
  <c r="F110" i="1"/>
  <c r="F115" i="1" s="1"/>
  <c r="F127" i="1" s="1"/>
  <c r="E110" i="1"/>
  <c r="G109" i="1"/>
  <c r="G108" i="1"/>
  <c r="G107" i="1"/>
  <c r="G106" i="1"/>
  <c r="G105" i="1"/>
  <c r="G102" i="1"/>
  <c r="G101" i="1"/>
  <c r="G100" i="1"/>
  <c r="G99" i="1"/>
  <c r="G98" i="1"/>
  <c r="G97" i="1"/>
  <c r="G96" i="1"/>
  <c r="G95" i="1"/>
  <c r="F94" i="1"/>
  <c r="F103" i="1" s="1"/>
  <c r="E94" i="1"/>
  <c r="E103" i="1" s="1"/>
  <c r="G103" i="1" s="1"/>
  <c r="G93" i="1"/>
  <c r="G91" i="1"/>
  <c r="G90" i="1"/>
  <c r="G89" i="1"/>
  <c r="G88" i="1"/>
  <c r="F88" i="1"/>
  <c r="E88" i="1"/>
  <c r="G87" i="1"/>
  <c r="G86" i="1"/>
  <c r="G85" i="1"/>
  <c r="F84" i="1"/>
  <c r="E84" i="1"/>
  <c r="E92" i="1" s="1"/>
  <c r="G83" i="1"/>
  <c r="G82" i="1"/>
  <c r="F81" i="1"/>
  <c r="F92" i="1" s="1"/>
  <c r="F104" i="1" s="1"/>
  <c r="E81" i="1"/>
  <c r="G78" i="1"/>
  <c r="F77" i="1"/>
  <c r="E77" i="1"/>
  <c r="G77" i="1" s="1"/>
  <c r="G76" i="1"/>
  <c r="F75" i="1"/>
  <c r="E75" i="1"/>
  <c r="G75" i="1" s="1"/>
  <c r="G74" i="1"/>
  <c r="G73" i="1"/>
  <c r="F72" i="1"/>
  <c r="E72" i="1"/>
  <c r="G72" i="1" s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F50" i="1"/>
  <c r="E50" i="1"/>
  <c r="G50" i="1" s="1"/>
  <c r="G49" i="1"/>
  <c r="G48" i="1"/>
  <c r="G47" i="1"/>
  <c r="G46" i="1"/>
  <c r="G45" i="1"/>
  <c r="G44" i="1"/>
  <c r="G43" i="1"/>
  <c r="G42" i="1"/>
  <c r="G41" i="1"/>
  <c r="G40" i="1"/>
  <c r="G39" i="1"/>
  <c r="G38" i="1"/>
  <c r="F38" i="1"/>
  <c r="E38" i="1"/>
  <c r="G37" i="1"/>
  <c r="G36" i="1"/>
  <c r="G35" i="1"/>
  <c r="G34" i="1"/>
  <c r="G33" i="1"/>
  <c r="G32" i="1"/>
  <c r="G31" i="1"/>
  <c r="G30" i="1"/>
  <c r="F29" i="1"/>
  <c r="F79" i="1" s="1"/>
  <c r="E29" i="1"/>
  <c r="E79" i="1" s="1"/>
  <c r="G79" i="1" s="1"/>
  <c r="G27" i="1"/>
  <c r="G26" i="1"/>
  <c r="F25" i="1"/>
  <c r="G25" i="1" s="1"/>
  <c r="E25" i="1"/>
  <c r="G24" i="1"/>
  <c r="G23" i="1"/>
  <c r="G22" i="1"/>
  <c r="F21" i="1"/>
  <c r="E21" i="1"/>
  <c r="G21" i="1" s="1"/>
  <c r="G20" i="1"/>
  <c r="G19" i="1"/>
  <c r="G18" i="1"/>
  <c r="G17" i="1"/>
  <c r="G16" i="1"/>
  <c r="G15" i="1"/>
  <c r="F14" i="1"/>
  <c r="E14" i="1"/>
  <c r="G14" i="1" s="1"/>
  <c r="G13" i="1"/>
  <c r="G12" i="1"/>
  <c r="F11" i="1"/>
  <c r="F6" i="1" s="1"/>
  <c r="F28" i="1" s="1"/>
  <c r="F80" i="1" s="1"/>
  <c r="F130" i="1" s="1"/>
  <c r="F132" i="1" s="1"/>
  <c r="E11" i="1"/>
  <c r="G10" i="1"/>
  <c r="G9" i="1"/>
  <c r="G8" i="1"/>
  <c r="F7" i="1"/>
  <c r="E7" i="1"/>
  <c r="G7" i="1" s="1"/>
  <c r="E104" i="1" l="1"/>
  <c r="G104" i="1" s="1"/>
  <c r="G92" i="1"/>
  <c r="E127" i="1"/>
  <c r="G127" i="1" s="1"/>
  <c r="G11" i="1"/>
  <c r="G29" i="1"/>
  <c r="E6" i="1"/>
  <c r="G84" i="1"/>
  <c r="G94" i="1"/>
  <c r="G120" i="1"/>
  <c r="G115" i="1"/>
  <c r="G81" i="1"/>
  <c r="E28" i="1" l="1"/>
  <c r="G6" i="1"/>
  <c r="E80" i="1" l="1"/>
  <c r="G28" i="1"/>
  <c r="E130" i="1" l="1"/>
  <c r="G80" i="1"/>
  <c r="G130" i="1" l="1"/>
  <c r="E132" i="1"/>
  <c r="G132" i="1" s="1"/>
</calcChain>
</file>

<file path=xl/sharedStrings.xml><?xml version="1.0" encoding="utf-8"?>
<sst xmlns="http://schemas.openxmlformats.org/spreadsheetml/2006/main" count="144" uniqueCount="134">
  <si>
    <t>第一号第四様式（第十七条第四項関係）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</si>
  <si>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わたつみの里  資金収支計算書</t>
    <phoneticPr fontId="4"/>
  </si>
  <si>
    <t>（自）平成31年4月1日  （至）令和2年3月31日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</si>
  <si>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</si>
  <si>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</si>
  <si>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予算(A)</t>
    <rPh sb="0" eb="2">
      <t>ヨサン</t>
    </rPh>
    <phoneticPr fontId="4"/>
  </si>
  <si>
    <t>決算(B)</t>
    <rPh sb="0" eb="2">
      <t>ケッサン</t>
    </rPh>
    <phoneticPr fontId="4"/>
  </si>
  <si>
    <t>差異(A)-(B)</t>
    <rPh sb="0" eb="2">
      <t>サイ</t>
    </rPh>
    <phoneticPr fontId="4"/>
  </si>
  <si>
    <t>備考</t>
    <rPh sb="0" eb="2">
      <t>ビコウ</t>
    </rPh>
    <phoneticPr fontId="4"/>
  </si>
  <si>
    <t>事業活動による収支</t>
  </si>
  <si>
    <t>収入</t>
  </si>
  <si>
    <t>障害福祉サービス等事業収入</t>
  </si>
  <si>
    <t>　自立支援給付費収入</t>
  </si>
  <si>
    <t>　　介護給付費収入</t>
  </si>
  <si>
    <t>　　計画相談支援給付費収入</t>
  </si>
  <si>
    <t>　利用者負担金収入</t>
  </si>
  <si>
    <t>　補足給付費収入</t>
  </si>
  <si>
    <t>　　特定障害者特別給付費収入</t>
  </si>
  <si>
    <t>　特定費用収入</t>
  </si>
  <si>
    <t>　その他の事業収入</t>
  </si>
  <si>
    <t>　　受託事業収入（公費）</t>
  </si>
  <si>
    <t>　　受託事業収入（一般）</t>
  </si>
  <si>
    <t>　　その他の事業収入</t>
  </si>
  <si>
    <t>借入金利息補助金収入</t>
  </si>
  <si>
    <t>経常経費寄附金収入</t>
  </si>
  <si>
    <t>受取利息配当金収入</t>
  </si>
  <si>
    <t>その他の収入</t>
  </si>
  <si>
    <t>　受入研修費収入</t>
  </si>
  <si>
    <t>　利用者等外給食費収入</t>
  </si>
  <si>
    <t>　雑収入</t>
  </si>
  <si>
    <t>流動資産評価益等による資金増加額</t>
  </si>
  <si>
    <t>　有価証券売却益</t>
  </si>
  <si>
    <t>　有価証券評価益</t>
  </si>
  <si>
    <t>事業活動収入計（１）</t>
  </si>
  <si>
    <t>支出</t>
  </si>
  <si>
    <t>人件費支出</t>
  </si>
  <si>
    <t>　役員報酬支出</t>
  </si>
  <si>
    <t>　職員給料支出</t>
  </si>
  <si>
    <t>　職員賞与支出</t>
  </si>
  <si>
    <t>　非常勤職員給与支出</t>
  </si>
  <si>
    <t>　派遣職員費支出</t>
  </si>
  <si>
    <t>　退職給付支出</t>
  </si>
  <si>
    <t>　役員退職慰労金支出</t>
  </si>
  <si>
    <t>　法定福利費支出</t>
  </si>
  <si>
    <t>事業費支出</t>
  </si>
  <si>
    <t>　給食費支出</t>
  </si>
  <si>
    <t>　保健衛生費支出</t>
  </si>
  <si>
    <t>　教養娯楽費支出</t>
  </si>
  <si>
    <t>　水道光熱費支出</t>
  </si>
  <si>
    <t>　燃料費支出</t>
  </si>
  <si>
    <t>　消耗器具備品費支出</t>
  </si>
  <si>
    <t>　保険料支出</t>
  </si>
  <si>
    <t>　賃借料支出</t>
  </si>
  <si>
    <t>　教育指導費支出</t>
  </si>
  <si>
    <t>　車輌費支出</t>
  </si>
  <si>
    <t>　雑支出</t>
  </si>
  <si>
    <t>事務費支出</t>
  </si>
  <si>
    <t>　福利厚生費支出</t>
  </si>
  <si>
    <t>　旅費交通費支出</t>
  </si>
  <si>
    <t>　研修研究費支出</t>
  </si>
  <si>
    <t>　事務消耗品費支出</t>
  </si>
  <si>
    <t>　印刷製本費支出</t>
  </si>
  <si>
    <t>　修繕費支出</t>
  </si>
  <si>
    <t>　通信運搬費支出</t>
  </si>
  <si>
    <t>　会議費支出</t>
  </si>
  <si>
    <t>　広報費支出</t>
  </si>
  <si>
    <t>　業務委託費支出</t>
  </si>
  <si>
    <t>　手数料支出</t>
  </si>
  <si>
    <t>　租税公課支出</t>
  </si>
  <si>
    <t>　保守料支出</t>
  </si>
  <si>
    <t>　渉外費支出</t>
  </si>
  <si>
    <t>　諸会費支出</t>
  </si>
  <si>
    <t>支払利息支出</t>
  </si>
  <si>
    <t>その他の支出</t>
  </si>
  <si>
    <t>　利用者等外給食費支出</t>
  </si>
  <si>
    <t>流動資産評価損等による資金減少額</t>
  </si>
  <si>
    <t>　有価証券売却損</t>
  </si>
  <si>
    <t>　資産評価損</t>
  </si>
  <si>
    <t>　　有価証券評価損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</si>
  <si>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</si>
  <si>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</si>
  <si>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</si>
  <si>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</si>
  <si>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　施設整備等補助金収入</t>
  </si>
  <si>
    <t>　設備資金借入金元金償還補助金収入</t>
  </si>
  <si>
    <t>施設整備等寄附金収入</t>
  </si>
  <si>
    <t>　施設整備等寄附金収入</t>
  </si>
  <si>
    <t>　設備資金借入金元金償還寄附金収入</t>
  </si>
  <si>
    <t>設備資金借入金収入</t>
  </si>
  <si>
    <t>固定資産売却収入</t>
  </si>
  <si>
    <t>　車輌運搬具売却収入</t>
  </si>
  <si>
    <t>　器具及び備品売却収入</t>
  </si>
  <si>
    <t>その他の施設整備等による収入</t>
  </si>
  <si>
    <t>施設整備等収入計（４）</t>
  </si>
  <si>
    <t>設備資金借入金元金償還支出</t>
  </si>
  <si>
    <t>固定資産取得支出</t>
  </si>
  <si>
    <t>　土地取得支出</t>
  </si>
  <si>
    <t>　建物取得支出</t>
  </si>
  <si>
    <t>　車輌運搬具取得支出</t>
  </si>
  <si>
    <t>　器具及び備品取得支出</t>
  </si>
  <si>
    <t>　権利取得支出</t>
  </si>
  <si>
    <t>固定資産除却・廃棄支出</t>
  </si>
  <si>
    <t>ファイナンス・リース債務の返済支出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</si>
  <si>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</si>
  <si>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</si>
  <si>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</si>
  <si>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</si>
  <si>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</si>
  <si>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</si>
  <si>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</si>
  <si>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長期貸付金回収収入</t>
  </si>
  <si>
    <t>投資有価証券売却収入</t>
  </si>
  <si>
    <t>積立資産取崩収入</t>
  </si>
  <si>
    <t>　移行時特別積立資産取崩収入</t>
  </si>
  <si>
    <t>事業区分間繰入金収入</t>
  </si>
  <si>
    <t>拠点区分間繰入金収入</t>
  </si>
  <si>
    <t>その他の活動による収入</t>
  </si>
  <si>
    <t>その他の活動収入計（７）</t>
  </si>
  <si>
    <t>長期運営資金借入金元金償還支出</t>
  </si>
  <si>
    <t>役員等長期借入金元金償還支出</t>
  </si>
  <si>
    <t>長期貸付金支出</t>
  </si>
  <si>
    <t>投資有価証券取得支出</t>
  </si>
  <si>
    <t>積立資産支出</t>
  </si>
  <si>
    <t>　退職給付引当資産支出</t>
  </si>
  <si>
    <t>　長期預り金積立資産支出</t>
  </si>
  <si>
    <t>事業区分間繰入金支出</t>
  </si>
  <si>
    <t>拠点区分間繰入金支出</t>
  </si>
  <si>
    <t>その他の活動による支出</t>
  </si>
  <si>
    <t>その他の活動支出計（８）</t>
  </si>
  <si>
    <t>その他の活動資金収支差額（９）＝（７）－（８）</t>
  </si>
  <si>
    <t>予備費支出（１０）</t>
  </si>
  <si>
    <t>当期資金収支差額合計（１１）＝（３）＋（６）＋（９）－（１０）</t>
  </si>
  <si>
    <t>前期末支払資金残高（１２）</t>
  </si>
  <si>
    <t>当期末支払資金残高（１１）＋（１２）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</si>
</sst>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vertical="center" textRotation="255"/>
    </xf>
    <xf numFmtId="0" fontId="7" fillId="0" borderId="2" xfId="2" applyFont="1" applyBorder="1" applyAlignment="1">
      <alignment vertical="center" shrinkToFit="1"/>
    </xf>
    <xf numFmtId="176" fontId="9" fillId="0" borderId="2" xfId="2" applyNumberFormat="1" applyFont="1" applyBorder="1" applyAlignment="1" applyProtection="1">
      <alignment vertical="center" shrinkToFit="1"/>
      <protection locked="0"/>
    </xf>
    <xf numFmtId="0" fontId="7" fillId="0" borderId="3" xfId="2" applyFont="1" applyBorder="1" applyAlignment="1">
      <alignment vertical="center" textRotation="255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0" fontId="7" fillId="0" borderId="4" xfId="2" applyFont="1" applyBorder="1" applyAlignment="1">
      <alignment vertical="center" textRotation="255"/>
    </xf>
    <xf numFmtId="0" fontId="7" fillId="0" borderId="1" xfId="2" applyFont="1" applyBorder="1" applyAlignment="1">
      <alignment vertical="center" shrinkToFit="1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/>
    </xf>
    <xf numFmtId="0" fontId="7" fillId="0" borderId="3" xfId="2" applyFont="1" applyBorder="1" applyAlignment="1">
      <alignment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1" xfId="2" applyFont="1" applyBorder="1" applyAlignment="1">
      <alignment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vertical="center" shrinkToFit="1"/>
    </xf>
    <xf numFmtId="176" fontId="9" fillId="0" borderId="10" xfId="2" applyNumberFormat="1" applyFont="1" applyBorder="1" applyAlignment="1" applyProtection="1">
      <alignment vertical="center" shrinkToFit="1"/>
      <protection locked="0"/>
    </xf>
    <xf numFmtId="0" fontId="7" fillId="0" borderId="11" xfId="2" applyFont="1" applyBorder="1" applyAlignment="1">
      <alignment vertical="center" textRotation="255"/>
    </xf>
    <xf numFmtId="0" fontId="7" fillId="0" borderId="12" xfId="2" applyFont="1" applyBorder="1" applyAlignment="1">
      <alignment vertical="center"/>
    </xf>
    <xf numFmtId="0" fontId="7" fillId="0" borderId="13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</cellXfs>
  <cellStyles count="3">
    <cellStyle name="標準" xfId="0" builtinId="0"/>
    <cellStyle name="標準 2" xfId="2" xr:uid="{6094CD7E-962F-4FC6-8FED-B510929FC58B}"/>
    <cellStyle name="標準 3" xfId="1" xr:uid="{13D0A35F-ADAF-402C-8E63-1A88C467F9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DA931-790A-452E-9606-597ACB81FF33}">
  <sheetPr>
    <pageSetUpPr fitToPage="1"/>
  </sheetPr>
  <dimension ref="B1:H132"/>
  <sheetViews>
    <sheetView showGridLines="0" tabSelected="1" workbookViewId="0"/>
  </sheetViews>
  <sheetFormatPr defaultRowHeight="18.75" x14ac:dyDescent="0.4"/>
  <cols>
    <col min="1" max="3" width="2.875" customWidth="1"/>
    <col min="4" max="4" width="53" customWidth="1"/>
    <col min="5" max="8" width="20.75" customWidth="1"/>
  </cols>
  <sheetData>
    <row r="1" spans="2:8" ht="21" x14ac:dyDescent="0.4">
      <c r="B1" s="1"/>
      <c r="C1" s="1"/>
      <c r="D1" s="1"/>
      <c r="E1" s="2"/>
      <c r="F1" s="2"/>
      <c r="G1" s="3"/>
      <c r="H1" s="3" t="s">
        <v>0</v>
      </c>
    </row>
    <row r="2" spans="2:8" ht="21" x14ac:dyDescent="0.4">
      <c r="B2" s="4" t="s">
        <v>1</v>
      </c>
      <c r="C2" s="4"/>
      <c r="D2" s="4"/>
      <c r="E2" s="4"/>
      <c r="F2" s="4"/>
      <c r="G2" s="4"/>
      <c r="H2" s="4"/>
    </row>
    <row r="3" spans="2:8" ht="21" x14ac:dyDescent="0.4">
      <c r="B3" s="5" t="s">
        <v>2</v>
      </c>
      <c r="C3" s="5"/>
      <c r="D3" s="5"/>
      <c r="E3" s="5"/>
      <c r="F3" s="5"/>
      <c r="G3" s="5"/>
      <c r="H3" s="5"/>
    </row>
    <row r="4" spans="2:8" x14ac:dyDescent="0.4">
      <c r="B4" s="6"/>
      <c r="C4" s="6"/>
      <c r="D4" s="6"/>
      <c r="E4" s="6"/>
      <c r="F4" s="2"/>
      <c r="G4" s="2"/>
      <c r="H4" s="6" t="s">
        <v>3</v>
      </c>
    </row>
    <row r="5" spans="2:8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x14ac:dyDescent="0.4">
      <c r="B6" s="9" t="s">
        <v>9</v>
      </c>
      <c r="C6" s="9" t="s">
        <v>10</v>
      </c>
      <c r="D6" s="10" t="s">
        <v>11</v>
      </c>
      <c r="E6" s="11">
        <f>+E7+E10+E11+E13+E14</f>
        <v>185199000</v>
      </c>
      <c r="F6" s="11">
        <f>+F7+F10+F11+F13+F14</f>
        <v>176926002</v>
      </c>
      <c r="G6" s="11">
        <f>E6-F6</f>
        <v>8272998</v>
      </c>
      <c r="H6" s="11"/>
    </row>
    <row r="7" spans="2:8" x14ac:dyDescent="0.4">
      <c r="B7" s="12"/>
      <c r="C7" s="12"/>
      <c r="D7" s="13" t="s">
        <v>12</v>
      </c>
      <c r="E7" s="14">
        <f>+E8+E9</f>
        <v>164224000</v>
      </c>
      <c r="F7" s="14">
        <f>+F8+F9</f>
        <v>156034099</v>
      </c>
      <c r="G7" s="14">
        <f t="shared" ref="G7:G70" si="0">E7-F7</f>
        <v>8189901</v>
      </c>
      <c r="H7" s="14"/>
    </row>
    <row r="8" spans="2:8" x14ac:dyDescent="0.4">
      <c r="B8" s="12"/>
      <c r="C8" s="12"/>
      <c r="D8" s="13" t="s">
        <v>13</v>
      </c>
      <c r="E8" s="14">
        <v>162224000</v>
      </c>
      <c r="F8" s="14">
        <v>154003211</v>
      </c>
      <c r="G8" s="14">
        <f t="shared" si="0"/>
        <v>8220789</v>
      </c>
      <c r="H8" s="14"/>
    </row>
    <row r="9" spans="2:8" x14ac:dyDescent="0.4">
      <c r="B9" s="12"/>
      <c r="C9" s="12"/>
      <c r="D9" s="13" t="s">
        <v>14</v>
      </c>
      <c r="E9" s="14">
        <v>2000000</v>
      </c>
      <c r="F9" s="14">
        <v>2030888</v>
      </c>
      <c r="G9" s="14">
        <f t="shared" si="0"/>
        <v>-30888</v>
      </c>
      <c r="H9" s="14"/>
    </row>
    <row r="10" spans="2:8" x14ac:dyDescent="0.4">
      <c r="B10" s="12"/>
      <c r="C10" s="12"/>
      <c r="D10" s="13" t="s">
        <v>15</v>
      </c>
      <c r="E10" s="14">
        <v>1950000</v>
      </c>
      <c r="F10" s="14">
        <v>2100262</v>
      </c>
      <c r="G10" s="14">
        <f t="shared" si="0"/>
        <v>-150262</v>
      </c>
      <c r="H10" s="14"/>
    </row>
    <row r="11" spans="2:8" x14ac:dyDescent="0.4">
      <c r="B11" s="12"/>
      <c r="C11" s="12"/>
      <c r="D11" s="13" t="s">
        <v>16</v>
      </c>
      <c r="E11" s="14">
        <f>+E12</f>
        <v>3300000</v>
      </c>
      <c r="F11" s="14">
        <f>+F12</f>
        <v>3815199</v>
      </c>
      <c r="G11" s="14">
        <f t="shared" si="0"/>
        <v>-515199</v>
      </c>
      <c r="H11" s="14"/>
    </row>
    <row r="12" spans="2:8" x14ac:dyDescent="0.4">
      <c r="B12" s="12"/>
      <c r="C12" s="12"/>
      <c r="D12" s="13" t="s">
        <v>17</v>
      </c>
      <c r="E12" s="14">
        <v>3300000</v>
      </c>
      <c r="F12" s="14">
        <v>3815199</v>
      </c>
      <c r="G12" s="14">
        <f t="shared" si="0"/>
        <v>-515199</v>
      </c>
      <c r="H12" s="14"/>
    </row>
    <row r="13" spans="2:8" x14ac:dyDescent="0.4">
      <c r="B13" s="12"/>
      <c r="C13" s="12"/>
      <c r="D13" s="13" t="s">
        <v>18</v>
      </c>
      <c r="E13" s="14">
        <v>14354000</v>
      </c>
      <c r="F13" s="14">
        <v>13782628</v>
      </c>
      <c r="G13" s="14">
        <f t="shared" si="0"/>
        <v>571372</v>
      </c>
      <c r="H13" s="14"/>
    </row>
    <row r="14" spans="2:8" x14ac:dyDescent="0.4">
      <c r="B14" s="12"/>
      <c r="C14" s="12"/>
      <c r="D14" s="13" t="s">
        <v>19</v>
      </c>
      <c r="E14" s="14">
        <f>+E15+E16+E17</f>
        <v>1371000</v>
      </c>
      <c r="F14" s="14">
        <f>+F15+F16+F17</f>
        <v>1193814</v>
      </c>
      <c r="G14" s="14">
        <f t="shared" si="0"/>
        <v>177186</v>
      </c>
      <c r="H14" s="14"/>
    </row>
    <row r="15" spans="2:8" x14ac:dyDescent="0.4">
      <c r="B15" s="12"/>
      <c r="C15" s="12"/>
      <c r="D15" s="13" t="s">
        <v>20</v>
      </c>
      <c r="E15" s="14">
        <v>350000</v>
      </c>
      <c r="F15" s="14">
        <v>171529</v>
      </c>
      <c r="G15" s="14">
        <f t="shared" si="0"/>
        <v>178471</v>
      </c>
      <c r="H15" s="14"/>
    </row>
    <row r="16" spans="2:8" x14ac:dyDescent="0.4">
      <c r="B16" s="12"/>
      <c r="C16" s="12"/>
      <c r="D16" s="13" t="s">
        <v>21</v>
      </c>
      <c r="E16" s="14">
        <v>60000</v>
      </c>
      <c r="F16" s="14">
        <v>14210</v>
      </c>
      <c r="G16" s="14">
        <f t="shared" si="0"/>
        <v>45790</v>
      </c>
      <c r="H16" s="14"/>
    </row>
    <row r="17" spans="2:8" x14ac:dyDescent="0.4">
      <c r="B17" s="12"/>
      <c r="C17" s="12"/>
      <c r="D17" s="13" t="s">
        <v>22</v>
      </c>
      <c r="E17" s="14">
        <v>961000</v>
      </c>
      <c r="F17" s="14">
        <v>1008075</v>
      </c>
      <c r="G17" s="14">
        <f t="shared" si="0"/>
        <v>-47075</v>
      </c>
      <c r="H17" s="14"/>
    </row>
    <row r="18" spans="2:8" x14ac:dyDescent="0.4">
      <c r="B18" s="12"/>
      <c r="C18" s="12"/>
      <c r="D18" s="13" t="s">
        <v>23</v>
      </c>
      <c r="E18" s="14"/>
      <c r="F18" s="14"/>
      <c r="G18" s="14">
        <f t="shared" si="0"/>
        <v>0</v>
      </c>
      <c r="H18" s="14"/>
    </row>
    <row r="19" spans="2:8" x14ac:dyDescent="0.4">
      <c r="B19" s="12"/>
      <c r="C19" s="12"/>
      <c r="D19" s="13" t="s">
        <v>24</v>
      </c>
      <c r="E19" s="14">
        <v>600000</v>
      </c>
      <c r="F19" s="14">
        <v>831000</v>
      </c>
      <c r="G19" s="14">
        <f t="shared" si="0"/>
        <v>-231000</v>
      </c>
      <c r="H19" s="14"/>
    </row>
    <row r="20" spans="2:8" x14ac:dyDescent="0.4">
      <c r="B20" s="12"/>
      <c r="C20" s="12"/>
      <c r="D20" s="13" t="s">
        <v>25</v>
      </c>
      <c r="E20" s="14">
        <v>10000</v>
      </c>
      <c r="F20" s="14">
        <v>1176</v>
      </c>
      <c r="G20" s="14">
        <f t="shared" si="0"/>
        <v>8824</v>
      </c>
      <c r="H20" s="14"/>
    </row>
    <row r="21" spans="2:8" x14ac:dyDescent="0.4">
      <c r="B21" s="12"/>
      <c r="C21" s="12"/>
      <c r="D21" s="13" t="s">
        <v>26</v>
      </c>
      <c r="E21" s="14">
        <f>+E22+E23+E24</f>
        <v>1210000</v>
      </c>
      <c r="F21" s="14">
        <f>+F22+F23+F24</f>
        <v>1694509</v>
      </c>
      <c r="G21" s="14">
        <f t="shared" si="0"/>
        <v>-484509</v>
      </c>
      <c r="H21" s="14"/>
    </row>
    <row r="22" spans="2:8" x14ac:dyDescent="0.4">
      <c r="B22" s="12"/>
      <c r="C22" s="12"/>
      <c r="D22" s="13" t="s">
        <v>27</v>
      </c>
      <c r="E22" s="14">
        <v>50000</v>
      </c>
      <c r="F22" s="14">
        <v>64000</v>
      </c>
      <c r="G22" s="14">
        <f t="shared" si="0"/>
        <v>-14000</v>
      </c>
      <c r="H22" s="14"/>
    </row>
    <row r="23" spans="2:8" x14ac:dyDescent="0.4">
      <c r="B23" s="12"/>
      <c r="C23" s="12"/>
      <c r="D23" s="13" t="s">
        <v>28</v>
      </c>
      <c r="E23" s="14">
        <v>950000</v>
      </c>
      <c r="F23" s="14">
        <v>933920</v>
      </c>
      <c r="G23" s="14">
        <f t="shared" si="0"/>
        <v>16080</v>
      </c>
      <c r="H23" s="14"/>
    </row>
    <row r="24" spans="2:8" x14ac:dyDescent="0.4">
      <c r="B24" s="12"/>
      <c r="C24" s="12"/>
      <c r="D24" s="13" t="s">
        <v>29</v>
      </c>
      <c r="E24" s="14">
        <v>210000</v>
      </c>
      <c r="F24" s="14">
        <v>696589</v>
      </c>
      <c r="G24" s="14">
        <f t="shared" si="0"/>
        <v>-486589</v>
      </c>
      <c r="H24" s="14"/>
    </row>
    <row r="25" spans="2:8" x14ac:dyDescent="0.4">
      <c r="B25" s="12"/>
      <c r="C25" s="12"/>
      <c r="D25" s="13" t="s">
        <v>30</v>
      </c>
      <c r="E25" s="14">
        <f>+E26+E27</f>
        <v>0</v>
      </c>
      <c r="F25" s="14">
        <f>+F26+F27</f>
        <v>0</v>
      </c>
      <c r="G25" s="14">
        <f t="shared" si="0"/>
        <v>0</v>
      </c>
      <c r="H25" s="14"/>
    </row>
    <row r="26" spans="2:8" x14ac:dyDescent="0.4">
      <c r="B26" s="12"/>
      <c r="C26" s="12"/>
      <c r="D26" s="13" t="s">
        <v>31</v>
      </c>
      <c r="E26" s="14"/>
      <c r="F26" s="14"/>
      <c r="G26" s="14">
        <f t="shared" si="0"/>
        <v>0</v>
      </c>
      <c r="H26" s="14"/>
    </row>
    <row r="27" spans="2:8" x14ac:dyDescent="0.4">
      <c r="B27" s="12"/>
      <c r="C27" s="12"/>
      <c r="D27" s="13" t="s">
        <v>32</v>
      </c>
      <c r="E27" s="14"/>
      <c r="F27" s="14"/>
      <c r="G27" s="14">
        <f t="shared" si="0"/>
        <v>0</v>
      </c>
      <c r="H27" s="14"/>
    </row>
    <row r="28" spans="2:8" x14ac:dyDescent="0.4">
      <c r="B28" s="12"/>
      <c r="C28" s="15"/>
      <c r="D28" s="16" t="s">
        <v>33</v>
      </c>
      <c r="E28" s="17">
        <f>+E6+E18+E19+E20+E21+E25</f>
        <v>187019000</v>
      </c>
      <c r="F28" s="17">
        <f>+F6+F18+F19+F20+F21+F25</f>
        <v>179452687</v>
      </c>
      <c r="G28" s="17">
        <f t="shared" si="0"/>
        <v>7566313</v>
      </c>
      <c r="H28" s="17"/>
    </row>
    <row r="29" spans="2:8" x14ac:dyDescent="0.4">
      <c r="B29" s="12"/>
      <c r="C29" s="9" t="s">
        <v>34</v>
      </c>
      <c r="D29" s="13" t="s">
        <v>35</v>
      </c>
      <c r="E29" s="14">
        <f>+E30+E31+E32+E33+E34+E35+E36+E37</f>
        <v>125330000</v>
      </c>
      <c r="F29" s="14">
        <f>+F30+F31+F32+F33+F34+F35+F36+F37</f>
        <v>109935466</v>
      </c>
      <c r="G29" s="14">
        <f t="shared" si="0"/>
        <v>15394534</v>
      </c>
      <c r="H29" s="14"/>
    </row>
    <row r="30" spans="2:8" x14ac:dyDescent="0.4">
      <c r="B30" s="12"/>
      <c r="C30" s="12"/>
      <c r="D30" s="13" t="s">
        <v>36</v>
      </c>
      <c r="E30" s="14">
        <v>360000</v>
      </c>
      <c r="F30" s="14">
        <v>280000</v>
      </c>
      <c r="G30" s="14">
        <f t="shared" si="0"/>
        <v>80000</v>
      </c>
      <c r="H30" s="14"/>
    </row>
    <row r="31" spans="2:8" x14ac:dyDescent="0.4">
      <c r="B31" s="12"/>
      <c r="C31" s="12"/>
      <c r="D31" s="13" t="s">
        <v>37</v>
      </c>
      <c r="E31" s="14">
        <v>63000000</v>
      </c>
      <c r="F31" s="14">
        <v>61514121</v>
      </c>
      <c r="G31" s="14">
        <f t="shared" si="0"/>
        <v>1485879</v>
      </c>
      <c r="H31" s="14"/>
    </row>
    <row r="32" spans="2:8" x14ac:dyDescent="0.4">
      <c r="B32" s="12"/>
      <c r="C32" s="12"/>
      <c r="D32" s="13" t="s">
        <v>38</v>
      </c>
      <c r="E32" s="14">
        <v>19000000</v>
      </c>
      <c r="F32" s="14">
        <v>14667847</v>
      </c>
      <c r="G32" s="14">
        <f t="shared" si="0"/>
        <v>4332153</v>
      </c>
      <c r="H32" s="14"/>
    </row>
    <row r="33" spans="2:8" x14ac:dyDescent="0.4">
      <c r="B33" s="12"/>
      <c r="C33" s="12"/>
      <c r="D33" s="13" t="s">
        <v>39</v>
      </c>
      <c r="E33" s="14">
        <v>12770000</v>
      </c>
      <c r="F33" s="14">
        <v>13258499</v>
      </c>
      <c r="G33" s="14">
        <f t="shared" si="0"/>
        <v>-488499</v>
      </c>
      <c r="H33" s="14"/>
    </row>
    <row r="34" spans="2:8" x14ac:dyDescent="0.4">
      <c r="B34" s="12"/>
      <c r="C34" s="12"/>
      <c r="D34" s="13" t="s">
        <v>40</v>
      </c>
      <c r="E34" s="14">
        <v>15200000</v>
      </c>
      <c r="F34" s="14">
        <v>5902395</v>
      </c>
      <c r="G34" s="14">
        <f t="shared" si="0"/>
        <v>9297605</v>
      </c>
      <c r="H34" s="14"/>
    </row>
    <row r="35" spans="2:8" x14ac:dyDescent="0.4">
      <c r="B35" s="12"/>
      <c r="C35" s="12"/>
      <c r="D35" s="13" t="s">
        <v>41</v>
      </c>
      <c r="E35" s="14">
        <v>1500000</v>
      </c>
      <c r="F35" s="14">
        <v>1521500</v>
      </c>
      <c r="G35" s="14">
        <f t="shared" si="0"/>
        <v>-21500</v>
      </c>
      <c r="H35" s="14"/>
    </row>
    <row r="36" spans="2:8" x14ac:dyDescent="0.4">
      <c r="B36" s="12"/>
      <c r="C36" s="12"/>
      <c r="D36" s="13" t="s">
        <v>42</v>
      </c>
      <c r="E36" s="14"/>
      <c r="F36" s="14"/>
      <c r="G36" s="14">
        <f t="shared" si="0"/>
        <v>0</v>
      </c>
      <c r="H36" s="14"/>
    </row>
    <row r="37" spans="2:8" x14ac:dyDescent="0.4">
      <c r="B37" s="12"/>
      <c r="C37" s="12"/>
      <c r="D37" s="13" t="s">
        <v>43</v>
      </c>
      <c r="E37" s="14">
        <v>13500000</v>
      </c>
      <c r="F37" s="14">
        <v>12791104</v>
      </c>
      <c r="G37" s="14">
        <f t="shared" si="0"/>
        <v>708896</v>
      </c>
      <c r="H37" s="14"/>
    </row>
    <row r="38" spans="2:8" x14ac:dyDescent="0.4">
      <c r="B38" s="12"/>
      <c r="C38" s="12"/>
      <c r="D38" s="13" t="s">
        <v>44</v>
      </c>
      <c r="E38" s="14">
        <f>+E39+E40+E41+E42+E43+E44+E45+E46+E47+E48+E49</f>
        <v>27720000</v>
      </c>
      <c r="F38" s="14">
        <f>+F39+F40+F41+F42+F43+F44+F45+F46+F47+F48+F49</f>
        <v>26041771</v>
      </c>
      <c r="G38" s="14">
        <f t="shared" si="0"/>
        <v>1678229</v>
      </c>
      <c r="H38" s="14"/>
    </row>
    <row r="39" spans="2:8" x14ac:dyDescent="0.4">
      <c r="B39" s="12"/>
      <c r="C39" s="12"/>
      <c r="D39" s="13" t="s">
        <v>45</v>
      </c>
      <c r="E39" s="14">
        <v>8700000</v>
      </c>
      <c r="F39" s="14">
        <v>8449711</v>
      </c>
      <c r="G39" s="14">
        <f t="shared" si="0"/>
        <v>250289</v>
      </c>
      <c r="H39" s="14"/>
    </row>
    <row r="40" spans="2:8" x14ac:dyDescent="0.4">
      <c r="B40" s="12"/>
      <c r="C40" s="12"/>
      <c r="D40" s="13" t="s">
        <v>46</v>
      </c>
      <c r="E40" s="14">
        <v>570000</v>
      </c>
      <c r="F40" s="14">
        <v>519486</v>
      </c>
      <c r="G40" s="14">
        <f t="shared" si="0"/>
        <v>50514</v>
      </c>
      <c r="H40" s="14"/>
    </row>
    <row r="41" spans="2:8" x14ac:dyDescent="0.4">
      <c r="B41" s="12"/>
      <c r="C41" s="12"/>
      <c r="D41" s="13" t="s">
        <v>47</v>
      </c>
      <c r="E41" s="14">
        <v>600000</v>
      </c>
      <c r="F41" s="14">
        <v>531609</v>
      </c>
      <c r="G41" s="14">
        <f t="shared" si="0"/>
        <v>68391</v>
      </c>
      <c r="H41" s="14"/>
    </row>
    <row r="42" spans="2:8" x14ac:dyDescent="0.4">
      <c r="B42" s="12"/>
      <c r="C42" s="12"/>
      <c r="D42" s="13" t="s">
        <v>48</v>
      </c>
      <c r="E42" s="14">
        <v>11500000</v>
      </c>
      <c r="F42" s="14">
        <v>10755066</v>
      </c>
      <c r="G42" s="14">
        <f t="shared" si="0"/>
        <v>744934</v>
      </c>
      <c r="H42" s="14"/>
    </row>
    <row r="43" spans="2:8" x14ac:dyDescent="0.4">
      <c r="B43" s="12"/>
      <c r="C43" s="12"/>
      <c r="D43" s="13" t="s">
        <v>49</v>
      </c>
      <c r="E43" s="14"/>
      <c r="F43" s="14"/>
      <c r="G43" s="14">
        <f t="shared" si="0"/>
        <v>0</v>
      </c>
      <c r="H43" s="14"/>
    </row>
    <row r="44" spans="2:8" x14ac:dyDescent="0.4">
      <c r="B44" s="12"/>
      <c r="C44" s="12"/>
      <c r="D44" s="13" t="s">
        <v>50</v>
      </c>
      <c r="E44" s="14">
        <v>1700000</v>
      </c>
      <c r="F44" s="14">
        <v>1262754</v>
      </c>
      <c r="G44" s="14">
        <f t="shared" si="0"/>
        <v>437246</v>
      </c>
      <c r="H44" s="14"/>
    </row>
    <row r="45" spans="2:8" x14ac:dyDescent="0.4">
      <c r="B45" s="12"/>
      <c r="C45" s="12"/>
      <c r="D45" s="13" t="s">
        <v>51</v>
      </c>
      <c r="E45" s="14">
        <v>1500000</v>
      </c>
      <c r="F45" s="14">
        <v>1925380</v>
      </c>
      <c r="G45" s="14">
        <f t="shared" si="0"/>
        <v>-425380</v>
      </c>
      <c r="H45" s="14"/>
    </row>
    <row r="46" spans="2:8" x14ac:dyDescent="0.4">
      <c r="B46" s="12"/>
      <c r="C46" s="12"/>
      <c r="D46" s="13" t="s">
        <v>52</v>
      </c>
      <c r="E46" s="14">
        <v>1000000</v>
      </c>
      <c r="F46" s="14">
        <v>877004</v>
      </c>
      <c r="G46" s="14">
        <f t="shared" si="0"/>
        <v>122996</v>
      </c>
      <c r="H46" s="14"/>
    </row>
    <row r="47" spans="2:8" x14ac:dyDescent="0.4">
      <c r="B47" s="12"/>
      <c r="C47" s="12"/>
      <c r="D47" s="13" t="s">
        <v>53</v>
      </c>
      <c r="E47" s="14">
        <v>150000</v>
      </c>
      <c r="F47" s="14">
        <v>28818</v>
      </c>
      <c r="G47" s="14">
        <f t="shared" si="0"/>
        <v>121182</v>
      </c>
      <c r="H47" s="14"/>
    </row>
    <row r="48" spans="2:8" x14ac:dyDescent="0.4">
      <c r="B48" s="12"/>
      <c r="C48" s="12"/>
      <c r="D48" s="13" t="s">
        <v>54</v>
      </c>
      <c r="E48" s="14">
        <v>2000000</v>
      </c>
      <c r="F48" s="14">
        <v>1691943</v>
      </c>
      <c r="G48" s="14">
        <f t="shared" si="0"/>
        <v>308057</v>
      </c>
      <c r="H48" s="14"/>
    </row>
    <row r="49" spans="2:8" x14ac:dyDescent="0.4">
      <c r="B49" s="12"/>
      <c r="C49" s="12"/>
      <c r="D49" s="13" t="s">
        <v>55</v>
      </c>
      <c r="E49" s="14"/>
      <c r="F49" s="14"/>
      <c r="G49" s="14">
        <f t="shared" si="0"/>
        <v>0</v>
      </c>
      <c r="H49" s="14"/>
    </row>
    <row r="50" spans="2:8" x14ac:dyDescent="0.4">
      <c r="B50" s="12"/>
      <c r="C50" s="12"/>
      <c r="D50" s="13" t="s">
        <v>56</v>
      </c>
      <c r="E50" s="14">
        <f>+E51+E52+E53+E54+E55+E56+E57+E58+E59+E60+E61+E62+E63+E64+E65+E66+E67+E68+E69+E70</f>
        <v>28930000</v>
      </c>
      <c r="F50" s="14">
        <f>+F51+F52+F53+F54+F55+F56+F57+F58+F59+F60+F61+F62+F63+F64+F65+F66+F67+F68+F69+F70</f>
        <v>30825270</v>
      </c>
      <c r="G50" s="14">
        <f t="shared" si="0"/>
        <v>-1895270</v>
      </c>
      <c r="H50" s="14"/>
    </row>
    <row r="51" spans="2:8" x14ac:dyDescent="0.4">
      <c r="B51" s="12"/>
      <c r="C51" s="12"/>
      <c r="D51" s="13" t="s">
        <v>57</v>
      </c>
      <c r="E51" s="14">
        <v>510000</v>
      </c>
      <c r="F51" s="14">
        <v>443645</v>
      </c>
      <c r="G51" s="14">
        <f t="shared" si="0"/>
        <v>66355</v>
      </c>
      <c r="H51" s="14"/>
    </row>
    <row r="52" spans="2:8" x14ac:dyDescent="0.4">
      <c r="B52" s="12"/>
      <c r="C52" s="12"/>
      <c r="D52" s="13" t="s">
        <v>58</v>
      </c>
      <c r="E52" s="14">
        <v>200000</v>
      </c>
      <c r="F52" s="14">
        <v>56285</v>
      </c>
      <c r="G52" s="14">
        <f t="shared" si="0"/>
        <v>143715</v>
      </c>
      <c r="H52" s="14"/>
    </row>
    <row r="53" spans="2:8" x14ac:dyDescent="0.4">
      <c r="B53" s="12"/>
      <c r="C53" s="12"/>
      <c r="D53" s="13" t="s">
        <v>59</v>
      </c>
      <c r="E53" s="14">
        <v>500000</v>
      </c>
      <c r="F53" s="14">
        <v>130020</v>
      </c>
      <c r="G53" s="14">
        <f t="shared" si="0"/>
        <v>369980</v>
      </c>
      <c r="H53" s="14"/>
    </row>
    <row r="54" spans="2:8" x14ac:dyDescent="0.4">
      <c r="B54" s="12"/>
      <c r="C54" s="12"/>
      <c r="D54" s="13" t="s">
        <v>60</v>
      </c>
      <c r="E54" s="14">
        <v>700000</v>
      </c>
      <c r="F54" s="14">
        <v>500330</v>
      </c>
      <c r="G54" s="14">
        <f t="shared" si="0"/>
        <v>199670</v>
      </c>
      <c r="H54" s="14"/>
    </row>
    <row r="55" spans="2:8" x14ac:dyDescent="0.4">
      <c r="B55" s="12"/>
      <c r="C55" s="12"/>
      <c r="D55" s="13" t="s">
        <v>61</v>
      </c>
      <c r="E55" s="14">
        <v>400000</v>
      </c>
      <c r="F55" s="14">
        <v>344267</v>
      </c>
      <c r="G55" s="14">
        <f t="shared" si="0"/>
        <v>55733</v>
      </c>
      <c r="H55" s="14"/>
    </row>
    <row r="56" spans="2:8" x14ac:dyDescent="0.4">
      <c r="B56" s="12"/>
      <c r="C56" s="12"/>
      <c r="D56" s="13" t="s">
        <v>48</v>
      </c>
      <c r="E56" s="14"/>
      <c r="F56" s="14"/>
      <c r="G56" s="14">
        <f t="shared" si="0"/>
        <v>0</v>
      </c>
      <c r="H56" s="14"/>
    </row>
    <row r="57" spans="2:8" x14ac:dyDescent="0.4">
      <c r="B57" s="12"/>
      <c r="C57" s="12"/>
      <c r="D57" s="13" t="s">
        <v>49</v>
      </c>
      <c r="E57" s="14"/>
      <c r="F57" s="14"/>
      <c r="G57" s="14">
        <f t="shared" si="0"/>
        <v>0</v>
      </c>
      <c r="H57" s="14"/>
    </row>
    <row r="58" spans="2:8" x14ac:dyDescent="0.4">
      <c r="B58" s="12"/>
      <c r="C58" s="12"/>
      <c r="D58" s="13" t="s">
        <v>62</v>
      </c>
      <c r="E58" s="14">
        <v>1000000</v>
      </c>
      <c r="F58" s="14">
        <v>659285</v>
      </c>
      <c r="G58" s="14">
        <f t="shared" si="0"/>
        <v>340715</v>
      </c>
      <c r="H58" s="14"/>
    </row>
    <row r="59" spans="2:8" x14ac:dyDescent="0.4">
      <c r="B59" s="12"/>
      <c r="C59" s="12"/>
      <c r="D59" s="13" t="s">
        <v>63</v>
      </c>
      <c r="E59" s="14">
        <v>720000</v>
      </c>
      <c r="F59" s="14">
        <v>620446</v>
      </c>
      <c r="G59" s="14">
        <f t="shared" si="0"/>
        <v>99554</v>
      </c>
      <c r="H59" s="14"/>
    </row>
    <row r="60" spans="2:8" x14ac:dyDescent="0.4">
      <c r="B60" s="12"/>
      <c r="C60" s="12"/>
      <c r="D60" s="13" t="s">
        <v>64</v>
      </c>
      <c r="E60" s="14"/>
      <c r="F60" s="14"/>
      <c r="G60" s="14">
        <f t="shared" si="0"/>
        <v>0</v>
      </c>
      <c r="H60" s="14"/>
    </row>
    <row r="61" spans="2:8" x14ac:dyDescent="0.4">
      <c r="B61" s="12"/>
      <c r="C61" s="12"/>
      <c r="D61" s="13" t="s">
        <v>65</v>
      </c>
      <c r="E61" s="14">
        <v>400000</v>
      </c>
      <c r="F61" s="14">
        <v>2995764</v>
      </c>
      <c r="G61" s="14">
        <f t="shared" si="0"/>
        <v>-2595764</v>
      </c>
      <c r="H61" s="14"/>
    </row>
    <row r="62" spans="2:8" x14ac:dyDescent="0.4">
      <c r="B62" s="12"/>
      <c r="C62" s="12"/>
      <c r="D62" s="13" t="s">
        <v>66</v>
      </c>
      <c r="E62" s="14">
        <v>17000000</v>
      </c>
      <c r="F62" s="14">
        <v>17111562</v>
      </c>
      <c r="G62" s="14">
        <f t="shared" si="0"/>
        <v>-111562</v>
      </c>
      <c r="H62" s="14"/>
    </row>
    <row r="63" spans="2:8" x14ac:dyDescent="0.4">
      <c r="B63" s="12"/>
      <c r="C63" s="12"/>
      <c r="D63" s="13" t="s">
        <v>67</v>
      </c>
      <c r="E63" s="14">
        <v>1500000</v>
      </c>
      <c r="F63" s="14">
        <v>1505665</v>
      </c>
      <c r="G63" s="14">
        <f t="shared" si="0"/>
        <v>-5665</v>
      </c>
      <c r="H63" s="14"/>
    </row>
    <row r="64" spans="2:8" x14ac:dyDescent="0.4">
      <c r="B64" s="12"/>
      <c r="C64" s="12"/>
      <c r="D64" s="13" t="s">
        <v>51</v>
      </c>
      <c r="E64" s="14">
        <v>500000</v>
      </c>
      <c r="F64" s="14">
        <v>94000</v>
      </c>
      <c r="G64" s="14">
        <f t="shared" si="0"/>
        <v>406000</v>
      </c>
      <c r="H64" s="14"/>
    </row>
    <row r="65" spans="2:8" x14ac:dyDescent="0.4">
      <c r="B65" s="12"/>
      <c r="C65" s="12"/>
      <c r="D65" s="13" t="s">
        <v>52</v>
      </c>
      <c r="E65" s="14">
        <v>2600000</v>
      </c>
      <c r="F65" s="14">
        <v>2425594</v>
      </c>
      <c r="G65" s="14">
        <f t="shared" si="0"/>
        <v>174406</v>
      </c>
      <c r="H65" s="14"/>
    </row>
    <row r="66" spans="2:8" x14ac:dyDescent="0.4">
      <c r="B66" s="12"/>
      <c r="C66" s="12"/>
      <c r="D66" s="13" t="s">
        <v>68</v>
      </c>
      <c r="E66" s="14">
        <v>200000</v>
      </c>
      <c r="F66" s="14">
        <v>110450</v>
      </c>
      <c r="G66" s="14">
        <f t="shared" si="0"/>
        <v>89550</v>
      </c>
      <c r="H66" s="14"/>
    </row>
    <row r="67" spans="2:8" x14ac:dyDescent="0.4">
      <c r="B67" s="12"/>
      <c r="C67" s="12"/>
      <c r="D67" s="13" t="s">
        <v>69</v>
      </c>
      <c r="E67" s="14">
        <v>1900000</v>
      </c>
      <c r="F67" s="14">
        <v>2313740</v>
      </c>
      <c r="G67" s="14">
        <f t="shared" si="0"/>
        <v>-413740</v>
      </c>
      <c r="H67" s="14"/>
    </row>
    <row r="68" spans="2:8" x14ac:dyDescent="0.4">
      <c r="B68" s="12"/>
      <c r="C68" s="12"/>
      <c r="D68" s="13" t="s">
        <v>70</v>
      </c>
      <c r="E68" s="14"/>
      <c r="F68" s="14">
        <v>5000</v>
      </c>
      <c r="G68" s="14">
        <f t="shared" si="0"/>
        <v>-5000</v>
      </c>
      <c r="H68" s="14"/>
    </row>
    <row r="69" spans="2:8" x14ac:dyDescent="0.4">
      <c r="B69" s="12"/>
      <c r="C69" s="12"/>
      <c r="D69" s="13" t="s">
        <v>71</v>
      </c>
      <c r="E69" s="14">
        <v>100000</v>
      </c>
      <c r="F69" s="14">
        <v>218200</v>
      </c>
      <c r="G69" s="14">
        <f t="shared" si="0"/>
        <v>-118200</v>
      </c>
      <c r="H69" s="14"/>
    </row>
    <row r="70" spans="2:8" x14ac:dyDescent="0.4">
      <c r="B70" s="12"/>
      <c r="C70" s="12"/>
      <c r="D70" s="13" t="s">
        <v>55</v>
      </c>
      <c r="E70" s="14">
        <v>700000</v>
      </c>
      <c r="F70" s="14">
        <v>1291017</v>
      </c>
      <c r="G70" s="14">
        <f t="shared" si="0"/>
        <v>-591017</v>
      </c>
      <c r="H70" s="14"/>
    </row>
    <row r="71" spans="2:8" x14ac:dyDescent="0.4">
      <c r="B71" s="12"/>
      <c r="C71" s="12"/>
      <c r="D71" s="13" t="s">
        <v>72</v>
      </c>
      <c r="E71" s="14"/>
      <c r="F71" s="14"/>
      <c r="G71" s="14">
        <f t="shared" ref="G71:G132" si="1">E71-F71</f>
        <v>0</v>
      </c>
      <c r="H71" s="14"/>
    </row>
    <row r="72" spans="2:8" x14ac:dyDescent="0.4">
      <c r="B72" s="12"/>
      <c r="C72" s="12"/>
      <c r="D72" s="13" t="s">
        <v>73</v>
      </c>
      <c r="E72" s="14">
        <f>+E73+E74</f>
        <v>1050000</v>
      </c>
      <c r="F72" s="14">
        <f>+F73+F74</f>
        <v>922113</v>
      </c>
      <c r="G72" s="14">
        <f t="shared" si="1"/>
        <v>127887</v>
      </c>
      <c r="H72" s="14"/>
    </row>
    <row r="73" spans="2:8" x14ac:dyDescent="0.4">
      <c r="B73" s="12"/>
      <c r="C73" s="12"/>
      <c r="D73" s="13" t="s">
        <v>74</v>
      </c>
      <c r="E73" s="14">
        <v>1050000</v>
      </c>
      <c r="F73" s="14">
        <v>922113</v>
      </c>
      <c r="G73" s="14">
        <f t="shared" si="1"/>
        <v>127887</v>
      </c>
      <c r="H73" s="14"/>
    </row>
    <row r="74" spans="2:8" x14ac:dyDescent="0.4">
      <c r="B74" s="12"/>
      <c r="C74" s="12"/>
      <c r="D74" s="13" t="s">
        <v>55</v>
      </c>
      <c r="E74" s="14"/>
      <c r="F74" s="14"/>
      <c r="G74" s="14">
        <f t="shared" si="1"/>
        <v>0</v>
      </c>
      <c r="H74" s="14"/>
    </row>
    <row r="75" spans="2:8" x14ac:dyDescent="0.4">
      <c r="B75" s="12"/>
      <c r="C75" s="12"/>
      <c r="D75" s="13" t="s">
        <v>75</v>
      </c>
      <c r="E75" s="14">
        <f>+E76+E77</f>
        <v>0</v>
      </c>
      <c r="F75" s="14">
        <f>+F76+F77</f>
        <v>0</v>
      </c>
      <c r="G75" s="14">
        <f t="shared" si="1"/>
        <v>0</v>
      </c>
      <c r="H75" s="14"/>
    </row>
    <row r="76" spans="2:8" x14ac:dyDescent="0.4">
      <c r="B76" s="12"/>
      <c r="C76" s="12"/>
      <c r="D76" s="13" t="s">
        <v>76</v>
      </c>
      <c r="E76" s="14"/>
      <c r="F76" s="14"/>
      <c r="G76" s="14">
        <f t="shared" si="1"/>
        <v>0</v>
      </c>
      <c r="H76" s="14"/>
    </row>
    <row r="77" spans="2:8" x14ac:dyDescent="0.4">
      <c r="B77" s="12"/>
      <c r="C77" s="12"/>
      <c r="D77" s="13" t="s">
        <v>77</v>
      </c>
      <c r="E77" s="14">
        <f>+E78</f>
        <v>0</v>
      </c>
      <c r="F77" s="14">
        <f>+F78</f>
        <v>0</v>
      </c>
      <c r="G77" s="14">
        <f t="shared" si="1"/>
        <v>0</v>
      </c>
      <c r="H77" s="14"/>
    </row>
    <row r="78" spans="2:8" x14ac:dyDescent="0.4">
      <c r="B78" s="12"/>
      <c r="C78" s="12"/>
      <c r="D78" s="13" t="s">
        <v>78</v>
      </c>
      <c r="E78" s="14"/>
      <c r="F78" s="14"/>
      <c r="G78" s="14">
        <f t="shared" si="1"/>
        <v>0</v>
      </c>
      <c r="H78" s="14"/>
    </row>
    <row r="79" spans="2:8" x14ac:dyDescent="0.4">
      <c r="B79" s="12"/>
      <c r="C79" s="15"/>
      <c r="D79" s="16" t="s">
        <v>79</v>
      </c>
      <c r="E79" s="17">
        <f>+E29+E38+E50+E71+E72+E75</f>
        <v>183030000</v>
      </c>
      <c r="F79" s="17">
        <f>+F29+F38+F50+F71+F72+F75</f>
        <v>167724620</v>
      </c>
      <c r="G79" s="17">
        <f t="shared" si="1"/>
        <v>15305380</v>
      </c>
      <c r="H79" s="17"/>
    </row>
    <row r="80" spans="2:8" x14ac:dyDescent="0.4">
      <c r="B80" s="15"/>
      <c r="C80" s="18" t="s">
        <v>80</v>
      </c>
      <c r="D80" s="19"/>
      <c r="E80" s="20">
        <f xml:space="preserve"> +E28 - E79</f>
        <v>3989000</v>
      </c>
      <c r="F80" s="20">
        <f xml:space="preserve"> +F28 - F79</f>
        <v>11728067</v>
      </c>
      <c r="G80" s="20">
        <f t="shared" si="1"/>
        <v>-7739067</v>
      </c>
      <c r="H80" s="20"/>
    </row>
    <row r="81" spans="2:8" x14ac:dyDescent="0.4">
      <c r="B81" s="9" t="s">
        <v>81</v>
      </c>
      <c r="C81" s="9" t="s">
        <v>10</v>
      </c>
      <c r="D81" s="13" t="s">
        <v>82</v>
      </c>
      <c r="E81" s="14">
        <f>+E82+E83</f>
        <v>0</v>
      </c>
      <c r="F81" s="14">
        <f>+F82+F83</f>
        <v>0</v>
      </c>
      <c r="G81" s="14">
        <f t="shared" si="1"/>
        <v>0</v>
      </c>
      <c r="H81" s="14"/>
    </row>
    <row r="82" spans="2:8" x14ac:dyDescent="0.4">
      <c r="B82" s="12"/>
      <c r="C82" s="12"/>
      <c r="D82" s="13" t="s">
        <v>83</v>
      </c>
      <c r="E82" s="14"/>
      <c r="F82" s="14"/>
      <c r="G82" s="14">
        <f t="shared" si="1"/>
        <v>0</v>
      </c>
      <c r="H82" s="14"/>
    </row>
    <row r="83" spans="2:8" x14ac:dyDescent="0.4">
      <c r="B83" s="12"/>
      <c r="C83" s="12"/>
      <c r="D83" s="13" t="s">
        <v>84</v>
      </c>
      <c r="E83" s="14"/>
      <c r="F83" s="14"/>
      <c r="G83" s="14">
        <f t="shared" si="1"/>
        <v>0</v>
      </c>
      <c r="H83" s="14"/>
    </row>
    <row r="84" spans="2:8" x14ac:dyDescent="0.4">
      <c r="B84" s="12"/>
      <c r="C84" s="12"/>
      <c r="D84" s="13" t="s">
        <v>85</v>
      </c>
      <c r="E84" s="14">
        <f>+E85+E86</f>
        <v>0</v>
      </c>
      <c r="F84" s="14">
        <f>+F85+F86</f>
        <v>0</v>
      </c>
      <c r="G84" s="14">
        <f t="shared" si="1"/>
        <v>0</v>
      </c>
      <c r="H84" s="14"/>
    </row>
    <row r="85" spans="2:8" x14ac:dyDescent="0.4">
      <c r="B85" s="12"/>
      <c r="C85" s="12"/>
      <c r="D85" s="13" t="s">
        <v>86</v>
      </c>
      <c r="E85" s="14"/>
      <c r="F85" s="14"/>
      <c r="G85" s="14">
        <f t="shared" si="1"/>
        <v>0</v>
      </c>
      <c r="H85" s="14"/>
    </row>
    <row r="86" spans="2:8" x14ac:dyDescent="0.4">
      <c r="B86" s="12"/>
      <c r="C86" s="12"/>
      <c r="D86" s="13" t="s">
        <v>87</v>
      </c>
      <c r="E86" s="14"/>
      <c r="F86" s="14"/>
      <c r="G86" s="14">
        <f t="shared" si="1"/>
        <v>0</v>
      </c>
      <c r="H86" s="14"/>
    </row>
    <row r="87" spans="2:8" x14ac:dyDescent="0.4">
      <c r="B87" s="12"/>
      <c r="C87" s="12"/>
      <c r="D87" s="13" t="s">
        <v>88</v>
      </c>
      <c r="E87" s="14"/>
      <c r="F87" s="14"/>
      <c r="G87" s="14">
        <f t="shared" si="1"/>
        <v>0</v>
      </c>
      <c r="H87" s="14"/>
    </row>
    <row r="88" spans="2:8" x14ac:dyDescent="0.4">
      <c r="B88" s="12"/>
      <c r="C88" s="12"/>
      <c r="D88" s="13" t="s">
        <v>89</v>
      </c>
      <c r="E88" s="14">
        <f>+E89+E90</f>
        <v>0</v>
      </c>
      <c r="F88" s="14">
        <f>+F89+F90</f>
        <v>0</v>
      </c>
      <c r="G88" s="14">
        <f t="shared" si="1"/>
        <v>0</v>
      </c>
      <c r="H88" s="14"/>
    </row>
    <row r="89" spans="2:8" x14ac:dyDescent="0.4">
      <c r="B89" s="12"/>
      <c r="C89" s="12"/>
      <c r="D89" s="13" t="s">
        <v>90</v>
      </c>
      <c r="E89" s="14"/>
      <c r="F89" s="14"/>
      <c r="G89" s="14">
        <f t="shared" si="1"/>
        <v>0</v>
      </c>
      <c r="H89" s="14"/>
    </row>
    <row r="90" spans="2:8" x14ac:dyDescent="0.4">
      <c r="B90" s="12"/>
      <c r="C90" s="12"/>
      <c r="D90" s="13" t="s">
        <v>91</v>
      </c>
      <c r="E90" s="14"/>
      <c r="F90" s="14"/>
      <c r="G90" s="14">
        <f t="shared" si="1"/>
        <v>0</v>
      </c>
      <c r="H90" s="14"/>
    </row>
    <row r="91" spans="2:8" x14ac:dyDescent="0.4">
      <c r="B91" s="12"/>
      <c r="C91" s="12"/>
      <c r="D91" s="13" t="s">
        <v>92</v>
      </c>
      <c r="E91" s="14"/>
      <c r="F91" s="14"/>
      <c r="G91" s="14">
        <f t="shared" si="1"/>
        <v>0</v>
      </c>
      <c r="H91" s="14"/>
    </row>
    <row r="92" spans="2:8" x14ac:dyDescent="0.4">
      <c r="B92" s="12"/>
      <c r="C92" s="15"/>
      <c r="D92" s="16" t="s">
        <v>93</v>
      </c>
      <c r="E92" s="17">
        <f>+E81+E84+E87+E88+E91</f>
        <v>0</v>
      </c>
      <c r="F92" s="17">
        <f>+F81+F84+F87+F88+F91</f>
        <v>0</v>
      </c>
      <c r="G92" s="17">
        <f t="shared" si="1"/>
        <v>0</v>
      </c>
      <c r="H92" s="17"/>
    </row>
    <row r="93" spans="2:8" x14ac:dyDescent="0.4">
      <c r="B93" s="12"/>
      <c r="C93" s="9" t="s">
        <v>34</v>
      </c>
      <c r="D93" s="13" t="s">
        <v>94</v>
      </c>
      <c r="E93" s="14"/>
      <c r="F93" s="14"/>
      <c r="G93" s="14">
        <f t="shared" si="1"/>
        <v>0</v>
      </c>
      <c r="H93" s="14"/>
    </row>
    <row r="94" spans="2:8" x14ac:dyDescent="0.4">
      <c r="B94" s="12"/>
      <c r="C94" s="12"/>
      <c r="D94" s="13" t="s">
        <v>95</v>
      </c>
      <c r="E94" s="14">
        <f>+E95+E96+E97+E98+E99</f>
        <v>9800000</v>
      </c>
      <c r="F94" s="14">
        <f>+F95+F96+F97+F98+F99</f>
        <v>9390000</v>
      </c>
      <c r="G94" s="14">
        <f t="shared" si="1"/>
        <v>410000</v>
      </c>
      <c r="H94" s="14"/>
    </row>
    <row r="95" spans="2:8" x14ac:dyDescent="0.4">
      <c r="B95" s="12"/>
      <c r="C95" s="12"/>
      <c r="D95" s="13" t="s">
        <v>96</v>
      </c>
      <c r="E95" s="14"/>
      <c r="F95" s="14"/>
      <c r="G95" s="14">
        <f t="shared" si="1"/>
        <v>0</v>
      </c>
      <c r="H95" s="14"/>
    </row>
    <row r="96" spans="2:8" x14ac:dyDescent="0.4">
      <c r="B96" s="12"/>
      <c r="C96" s="12"/>
      <c r="D96" s="13" t="s">
        <v>97</v>
      </c>
      <c r="E96" s="14">
        <v>9800000</v>
      </c>
      <c r="F96" s="14">
        <v>9388000</v>
      </c>
      <c r="G96" s="14">
        <f t="shared" si="1"/>
        <v>412000</v>
      </c>
      <c r="H96" s="14"/>
    </row>
    <row r="97" spans="2:8" x14ac:dyDescent="0.4">
      <c r="B97" s="12"/>
      <c r="C97" s="12"/>
      <c r="D97" s="13" t="s">
        <v>98</v>
      </c>
      <c r="E97" s="14"/>
      <c r="F97" s="14"/>
      <c r="G97" s="14">
        <f t="shared" si="1"/>
        <v>0</v>
      </c>
      <c r="H97" s="14"/>
    </row>
    <row r="98" spans="2:8" x14ac:dyDescent="0.4">
      <c r="B98" s="12"/>
      <c r="C98" s="12"/>
      <c r="D98" s="13" t="s">
        <v>99</v>
      </c>
      <c r="E98" s="14"/>
      <c r="F98" s="14"/>
      <c r="G98" s="14">
        <f t="shared" si="1"/>
        <v>0</v>
      </c>
      <c r="H98" s="14"/>
    </row>
    <row r="99" spans="2:8" x14ac:dyDescent="0.4">
      <c r="B99" s="12"/>
      <c r="C99" s="12"/>
      <c r="D99" s="13" t="s">
        <v>100</v>
      </c>
      <c r="E99" s="14"/>
      <c r="F99" s="14">
        <v>2000</v>
      </c>
      <c r="G99" s="14">
        <f t="shared" si="1"/>
        <v>-2000</v>
      </c>
      <c r="H99" s="14"/>
    </row>
    <row r="100" spans="2:8" x14ac:dyDescent="0.4">
      <c r="B100" s="12"/>
      <c r="C100" s="12"/>
      <c r="D100" s="13" t="s">
        <v>101</v>
      </c>
      <c r="E100" s="14"/>
      <c r="F100" s="14"/>
      <c r="G100" s="14">
        <f t="shared" si="1"/>
        <v>0</v>
      </c>
      <c r="H100" s="14"/>
    </row>
    <row r="101" spans="2:8" x14ac:dyDescent="0.4">
      <c r="B101" s="12"/>
      <c r="C101" s="12"/>
      <c r="D101" s="13" t="s">
        <v>102</v>
      </c>
      <c r="E101" s="14"/>
      <c r="F101" s="14"/>
      <c r="G101" s="14">
        <f t="shared" si="1"/>
        <v>0</v>
      </c>
      <c r="H101" s="14"/>
    </row>
    <row r="102" spans="2:8" x14ac:dyDescent="0.4">
      <c r="B102" s="12"/>
      <c r="C102" s="12"/>
      <c r="D102" s="13" t="s">
        <v>103</v>
      </c>
      <c r="E102" s="14"/>
      <c r="F102" s="14"/>
      <c r="G102" s="14">
        <f t="shared" si="1"/>
        <v>0</v>
      </c>
      <c r="H102" s="14"/>
    </row>
    <row r="103" spans="2:8" x14ac:dyDescent="0.4">
      <c r="B103" s="12"/>
      <c r="C103" s="15"/>
      <c r="D103" s="16" t="s">
        <v>104</v>
      </c>
      <c r="E103" s="17">
        <f>+E93+E94+E100+E101+E102</f>
        <v>9800000</v>
      </c>
      <c r="F103" s="17">
        <f>+F93+F94+F100+F101+F102</f>
        <v>9390000</v>
      </c>
      <c r="G103" s="17">
        <f t="shared" si="1"/>
        <v>410000</v>
      </c>
      <c r="H103" s="17"/>
    </row>
    <row r="104" spans="2:8" x14ac:dyDescent="0.4">
      <c r="B104" s="15"/>
      <c r="C104" s="21" t="s">
        <v>105</v>
      </c>
      <c r="D104" s="19"/>
      <c r="E104" s="20">
        <f xml:space="preserve"> +E92 - E103</f>
        <v>-9800000</v>
      </c>
      <c r="F104" s="20">
        <f xml:space="preserve"> +F92 - F103</f>
        <v>-9390000</v>
      </c>
      <c r="G104" s="20">
        <f t="shared" si="1"/>
        <v>-410000</v>
      </c>
      <c r="H104" s="20"/>
    </row>
    <row r="105" spans="2:8" x14ac:dyDescent="0.4">
      <c r="B105" s="9" t="s">
        <v>106</v>
      </c>
      <c r="C105" s="9" t="s">
        <v>10</v>
      </c>
      <c r="D105" s="13" t="s">
        <v>107</v>
      </c>
      <c r="E105" s="14"/>
      <c r="F105" s="14"/>
      <c r="G105" s="14">
        <f t="shared" si="1"/>
        <v>0</v>
      </c>
      <c r="H105" s="14"/>
    </row>
    <row r="106" spans="2:8" x14ac:dyDescent="0.4">
      <c r="B106" s="12"/>
      <c r="C106" s="12"/>
      <c r="D106" s="13" t="s">
        <v>108</v>
      </c>
      <c r="E106" s="14"/>
      <c r="F106" s="14"/>
      <c r="G106" s="14">
        <f t="shared" si="1"/>
        <v>0</v>
      </c>
      <c r="H106" s="14"/>
    </row>
    <row r="107" spans="2:8" x14ac:dyDescent="0.4">
      <c r="B107" s="12"/>
      <c r="C107" s="12"/>
      <c r="D107" s="13" t="s">
        <v>109</v>
      </c>
      <c r="E107" s="14"/>
      <c r="F107" s="14"/>
      <c r="G107" s="14">
        <f t="shared" si="1"/>
        <v>0</v>
      </c>
      <c r="H107" s="14"/>
    </row>
    <row r="108" spans="2:8" x14ac:dyDescent="0.4">
      <c r="B108" s="12"/>
      <c r="C108" s="12"/>
      <c r="D108" s="13" t="s">
        <v>110</v>
      </c>
      <c r="E108" s="14"/>
      <c r="F108" s="14"/>
      <c r="G108" s="14">
        <f t="shared" si="1"/>
        <v>0</v>
      </c>
      <c r="H108" s="14"/>
    </row>
    <row r="109" spans="2:8" x14ac:dyDescent="0.4">
      <c r="B109" s="12"/>
      <c r="C109" s="12"/>
      <c r="D109" s="13" t="s">
        <v>111</v>
      </c>
      <c r="E109" s="14"/>
      <c r="F109" s="14"/>
      <c r="G109" s="14">
        <f t="shared" si="1"/>
        <v>0</v>
      </c>
      <c r="H109" s="14"/>
    </row>
    <row r="110" spans="2:8" x14ac:dyDescent="0.4">
      <c r="B110" s="12"/>
      <c r="C110" s="12"/>
      <c r="D110" s="13" t="s">
        <v>112</v>
      </c>
      <c r="E110" s="14">
        <f>+E111</f>
        <v>0</v>
      </c>
      <c r="F110" s="14">
        <f>+F111</f>
        <v>0</v>
      </c>
      <c r="G110" s="14">
        <f t="shared" si="1"/>
        <v>0</v>
      </c>
      <c r="H110" s="14"/>
    </row>
    <row r="111" spans="2:8" x14ac:dyDescent="0.4">
      <c r="B111" s="12"/>
      <c r="C111" s="12"/>
      <c r="D111" s="13" t="s">
        <v>113</v>
      </c>
      <c r="E111" s="14"/>
      <c r="F111" s="14"/>
      <c r="G111" s="14">
        <f t="shared" si="1"/>
        <v>0</v>
      </c>
      <c r="H111" s="14"/>
    </row>
    <row r="112" spans="2:8" x14ac:dyDescent="0.4">
      <c r="B112" s="12"/>
      <c r="C112" s="12"/>
      <c r="D112" s="13" t="s">
        <v>114</v>
      </c>
      <c r="E112" s="14"/>
      <c r="F112" s="14"/>
      <c r="G112" s="14">
        <f t="shared" si="1"/>
        <v>0</v>
      </c>
      <c r="H112" s="14"/>
    </row>
    <row r="113" spans="2:8" x14ac:dyDescent="0.4">
      <c r="B113" s="12"/>
      <c r="C113" s="12"/>
      <c r="D113" s="13" t="s">
        <v>115</v>
      </c>
      <c r="E113" s="14"/>
      <c r="F113" s="14"/>
      <c r="G113" s="14">
        <f t="shared" si="1"/>
        <v>0</v>
      </c>
      <c r="H113" s="14"/>
    </row>
    <row r="114" spans="2:8" x14ac:dyDescent="0.4">
      <c r="B114" s="12"/>
      <c r="C114" s="12"/>
      <c r="D114" s="13" t="s">
        <v>116</v>
      </c>
      <c r="E114" s="14"/>
      <c r="F114" s="14"/>
      <c r="G114" s="14">
        <f t="shared" si="1"/>
        <v>0</v>
      </c>
      <c r="H114" s="14"/>
    </row>
    <row r="115" spans="2:8" x14ac:dyDescent="0.4">
      <c r="B115" s="12"/>
      <c r="C115" s="15"/>
      <c r="D115" s="16" t="s">
        <v>117</v>
      </c>
      <c r="E115" s="17">
        <f>+E105+E106+E107+E108+E109+E110+E112+E113+E114</f>
        <v>0</v>
      </c>
      <c r="F115" s="17">
        <f>+F105+F106+F107+F108+F109+F110+F112+F113+F114</f>
        <v>0</v>
      </c>
      <c r="G115" s="17">
        <f t="shared" si="1"/>
        <v>0</v>
      </c>
      <c r="H115" s="17"/>
    </row>
    <row r="116" spans="2:8" x14ac:dyDescent="0.4">
      <c r="B116" s="12"/>
      <c r="C116" s="9" t="s">
        <v>34</v>
      </c>
      <c r="D116" s="13" t="s">
        <v>118</v>
      </c>
      <c r="E116" s="14"/>
      <c r="F116" s="14"/>
      <c r="G116" s="14">
        <f t="shared" si="1"/>
        <v>0</v>
      </c>
      <c r="H116" s="14"/>
    </row>
    <row r="117" spans="2:8" x14ac:dyDescent="0.4">
      <c r="B117" s="12"/>
      <c r="C117" s="12"/>
      <c r="D117" s="13" t="s">
        <v>119</v>
      </c>
      <c r="E117" s="14"/>
      <c r="F117" s="14"/>
      <c r="G117" s="14">
        <f t="shared" si="1"/>
        <v>0</v>
      </c>
      <c r="H117" s="14"/>
    </row>
    <row r="118" spans="2:8" x14ac:dyDescent="0.4">
      <c r="B118" s="12"/>
      <c r="C118" s="12"/>
      <c r="D118" s="13" t="s">
        <v>120</v>
      </c>
      <c r="E118" s="14"/>
      <c r="F118" s="14"/>
      <c r="G118" s="14">
        <f t="shared" si="1"/>
        <v>0</v>
      </c>
      <c r="H118" s="14"/>
    </row>
    <row r="119" spans="2:8" x14ac:dyDescent="0.4">
      <c r="B119" s="12"/>
      <c r="C119" s="12"/>
      <c r="D119" s="13" t="s">
        <v>121</v>
      </c>
      <c r="E119" s="14"/>
      <c r="F119" s="14"/>
      <c r="G119" s="14">
        <f t="shared" si="1"/>
        <v>0</v>
      </c>
      <c r="H119" s="14"/>
    </row>
    <row r="120" spans="2:8" x14ac:dyDescent="0.4">
      <c r="B120" s="12"/>
      <c r="C120" s="12"/>
      <c r="D120" s="13" t="s">
        <v>122</v>
      </c>
      <c r="E120" s="14">
        <f>+E121+E122</f>
        <v>0</v>
      </c>
      <c r="F120" s="14">
        <f>+F121+F122</f>
        <v>0</v>
      </c>
      <c r="G120" s="14">
        <f t="shared" si="1"/>
        <v>0</v>
      </c>
      <c r="H120" s="14"/>
    </row>
    <row r="121" spans="2:8" x14ac:dyDescent="0.4">
      <c r="B121" s="12"/>
      <c r="C121" s="12"/>
      <c r="D121" s="13" t="s">
        <v>123</v>
      </c>
      <c r="E121" s="14"/>
      <c r="F121" s="14"/>
      <c r="G121" s="14">
        <f t="shared" si="1"/>
        <v>0</v>
      </c>
      <c r="H121" s="14"/>
    </row>
    <row r="122" spans="2:8" x14ac:dyDescent="0.4">
      <c r="B122" s="12"/>
      <c r="C122" s="12"/>
      <c r="D122" s="13" t="s">
        <v>124</v>
      </c>
      <c r="E122" s="14"/>
      <c r="F122" s="14"/>
      <c r="G122" s="14">
        <f t="shared" si="1"/>
        <v>0</v>
      </c>
      <c r="H122" s="14"/>
    </row>
    <row r="123" spans="2:8" x14ac:dyDescent="0.4">
      <c r="B123" s="12"/>
      <c r="C123" s="12"/>
      <c r="D123" s="22" t="s">
        <v>125</v>
      </c>
      <c r="E123" s="23"/>
      <c r="F123" s="23"/>
      <c r="G123" s="23">
        <f t="shared" si="1"/>
        <v>0</v>
      </c>
      <c r="H123" s="23"/>
    </row>
    <row r="124" spans="2:8" x14ac:dyDescent="0.4">
      <c r="B124" s="12"/>
      <c r="C124" s="12"/>
      <c r="D124" s="22" t="s">
        <v>126</v>
      </c>
      <c r="E124" s="23"/>
      <c r="F124" s="23"/>
      <c r="G124" s="23">
        <f t="shared" si="1"/>
        <v>0</v>
      </c>
      <c r="H124" s="23"/>
    </row>
    <row r="125" spans="2:8" x14ac:dyDescent="0.4">
      <c r="B125" s="12"/>
      <c r="C125" s="12"/>
      <c r="D125" s="22" t="s">
        <v>127</v>
      </c>
      <c r="E125" s="23"/>
      <c r="F125" s="23"/>
      <c r="G125" s="23">
        <f t="shared" si="1"/>
        <v>0</v>
      </c>
      <c r="H125" s="23"/>
    </row>
    <row r="126" spans="2:8" x14ac:dyDescent="0.4">
      <c r="B126" s="12"/>
      <c r="C126" s="15"/>
      <c r="D126" s="24" t="s">
        <v>128</v>
      </c>
      <c r="E126" s="25">
        <f>+E116+E117+E118+E119+E120+E123+E124+E125</f>
        <v>0</v>
      </c>
      <c r="F126" s="25">
        <f>+F116+F117+F118+F119+F120+F123+F124+F125</f>
        <v>0</v>
      </c>
      <c r="G126" s="25">
        <f t="shared" si="1"/>
        <v>0</v>
      </c>
      <c r="H126" s="25"/>
    </row>
    <row r="127" spans="2:8" x14ac:dyDescent="0.4">
      <c r="B127" s="15"/>
      <c r="C127" s="21" t="s">
        <v>129</v>
      </c>
      <c r="D127" s="19"/>
      <c r="E127" s="20">
        <f xml:space="preserve"> +E115 - E126</f>
        <v>0</v>
      </c>
      <c r="F127" s="20">
        <f xml:space="preserve"> +F115 - F126</f>
        <v>0</v>
      </c>
      <c r="G127" s="20">
        <f t="shared" si="1"/>
        <v>0</v>
      </c>
      <c r="H127" s="20"/>
    </row>
    <row r="128" spans="2:8" x14ac:dyDescent="0.4">
      <c r="B128" s="26" t="s">
        <v>130</v>
      </c>
      <c r="C128" s="27"/>
      <c r="D128" s="28"/>
      <c r="E128" s="29"/>
      <c r="F128" s="29"/>
      <c r="G128" s="29">
        <f>E128 + E129</f>
        <v>0</v>
      </c>
      <c r="H128" s="29"/>
    </row>
    <row r="129" spans="2:8" x14ac:dyDescent="0.4">
      <c r="B129" s="30"/>
      <c r="C129" s="31"/>
      <c r="D129" s="32"/>
      <c r="E129" s="33"/>
      <c r="F129" s="33"/>
      <c r="G129" s="33"/>
      <c r="H129" s="33"/>
    </row>
    <row r="130" spans="2:8" x14ac:dyDescent="0.4">
      <c r="B130" s="21" t="s">
        <v>131</v>
      </c>
      <c r="C130" s="18"/>
      <c r="D130" s="19"/>
      <c r="E130" s="20">
        <f xml:space="preserve"> +E80 +E104 +E127 - (E128 + E129)</f>
        <v>-5811000</v>
      </c>
      <c r="F130" s="20">
        <f xml:space="preserve"> +F80 +F104 +F127 - (F128 + F129)</f>
        <v>2338067</v>
      </c>
      <c r="G130" s="20">
        <f t="shared" si="1"/>
        <v>-8149067</v>
      </c>
      <c r="H130" s="20"/>
    </row>
    <row r="131" spans="2:8" x14ac:dyDescent="0.4">
      <c r="B131" s="21" t="s">
        <v>132</v>
      </c>
      <c r="C131" s="18"/>
      <c r="D131" s="19"/>
      <c r="E131" s="20"/>
      <c r="F131" s="20">
        <v>208877539</v>
      </c>
      <c r="G131" s="20">
        <f t="shared" si="1"/>
        <v>-208877539</v>
      </c>
      <c r="H131" s="20"/>
    </row>
    <row r="132" spans="2:8" x14ac:dyDescent="0.4">
      <c r="B132" s="21" t="s">
        <v>133</v>
      </c>
      <c r="C132" s="18"/>
      <c r="D132" s="19"/>
      <c r="E132" s="20">
        <f xml:space="preserve"> +E130 +E131</f>
        <v>-5811000</v>
      </c>
      <c r="F132" s="20">
        <f xml:space="preserve"> +F130 +F131</f>
        <v>211215606</v>
      </c>
      <c r="G132" s="20">
        <f t="shared" si="1"/>
        <v>-217026606</v>
      </c>
      <c r="H132" s="20"/>
    </row>
  </sheetData>
  <mergeCells count="12">
    <mergeCell ref="B81:B104"/>
    <mergeCell ref="C81:C92"/>
    <mergeCell ref="C93:C103"/>
    <mergeCell ref="B105:B127"/>
    <mergeCell ref="C105:C115"/>
    <mergeCell ref="C116:C126"/>
    <mergeCell ref="B2:H2"/>
    <mergeCell ref="B3:H3"/>
    <mergeCell ref="B5:D5"/>
    <mergeCell ref="B6:B80"/>
    <mergeCell ref="C6:C28"/>
    <mergeCell ref="C29:C79"/>
  </mergeCells>
  <phoneticPr fontId="2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わたつみの里</vt:lpstr>
      <vt:lpstr>わたつみの里!Print_Titles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hanako watatumi</dc:creator>
  <cp:lastModifiedBy>hanako watatumi</cp:lastModifiedBy>
  <dcterms:created xsi:type="dcterms:W3CDTF">2020-06-26T00:00:35Z</dcterms:created>
  <dcterms:modified xsi:type="dcterms:W3CDTF">2020-06-26T00:00:36Z</dcterms:modified>
</cp:coreProperties>
</file>