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6793FCE9-DB60-4044-9E11-2082DD7C3BB9}" xr6:coauthVersionLast="45" xr6:coauthVersionMax="45" xr10:uidLastSave="{00000000-0000-0000-0000-000000000000}"/>
  <bookViews>
    <workbookView xWindow="-120" yWindow="-120" windowWidth="20730" windowHeight="11160" xr2:uid="{B3483D29-3618-4918-A1F3-3F60BA247AB0}"/>
  </bookViews>
  <sheets>
    <sheet name="わたつみの里" sheetId="1" r:id="rId1"/>
  </sheets>
  <definedNames>
    <definedName name="_xlnm.Print_Titles" localSheetId="0">わたつみの里!$1:$6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32" i="1" l="1"/>
  <c r="Q132" i="1" s="1"/>
  <c r="O128" i="1"/>
  <c r="Q128" i="1" s="1"/>
  <c r="O127" i="1"/>
  <c r="Q127" i="1" s="1"/>
  <c r="O126" i="1"/>
  <c r="Q126" i="1" s="1"/>
  <c r="O125" i="1"/>
  <c r="Q125" i="1" s="1"/>
  <c r="O124" i="1"/>
  <c r="Q124" i="1" s="1"/>
  <c r="O123" i="1"/>
  <c r="Q123" i="1" s="1"/>
  <c r="P122" i="1"/>
  <c r="P129" i="1" s="1"/>
  <c r="N122" i="1"/>
  <c r="N129" i="1" s="1"/>
  <c r="M122" i="1"/>
  <c r="M129" i="1" s="1"/>
  <c r="L122" i="1"/>
  <c r="L129" i="1" s="1"/>
  <c r="K122" i="1"/>
  <c r="K129" i="1" s="1"/>
  <c r="J122" i="1"/>
  <c r="J129" i="1" s="1"/>
  <c r="I122" i="1"/>
  <c r="I129" i="1" s="1"/>
  <c r="H122" i="1"/>
  <c r="H129" i="1" s="1"/>
  <c r="G122" i="1"/>
  <c r="G129" i="1" s="1"/>
  <c r="F122" i="1"/>
  <c r="F129" i="1" s="1"/>
  <c r="E122" i="1"/>
  <c r="O122" i="1" s="1"/>
  <c r="Q122" i="1" s="1"/>
  <c r="Q121" i="1"/>
  <c r="O121" i="1"/>
  <c r="Q120" i="1"/>
  <c r="O120" i="1"/>
  <c r="Q119" i="1"/>
  <c r="O119" i="1"/>
  <c r="Q118" i="1"/>
  <c r="O118" i="1"/>
  <c r="M117" i="1"/>
  <c r="M130" i="1" s="1"/>
  <c r="K117" i="1"/>
  <c r="K130" i="1" s="1"/>
  <c r="I117" i="1"/>
  <c r="I130" i="1" s="1"/>
  <c r="G117" i="1"/>
  <c r="G130" i="1" s="1"/>
  <c r="E117" i="1"/>
  <c r="O116" i="1"/>
  <c r="Q116" i="1" s="1"/>
  <c r="O115" i="1"/>
  <c r="Q115" i="1" s="1"/>
  <c r="O114" i="1"/>
  <c r="Q114" i="1" s="1"/>
  <c r="O113" i="1"/>
  <c r="Q113" i="1" s="1"/>
  <c r="O112" i="1"/>
  <c r="Q112" i="1" s="1"/>
  <c r="P111" i="1"/>
  <c r="P117" i="1" s="1"/>
  <c r="P130" i="1" s="1"/>
  <c r="N111" i="1"/>
  <c r="N117" i="1" s="1"/>
  <c r="N130" i="1" s="1"/>
  <c r="M111" i="1"/>
  <c r="L111" i="1"/>
  <c r="L117" i="1" s="1"/>
  <c r="L130" i="1" s="1"/>
  <c r="K111" i="1"/>
  <c r="J111" i="1"/>
  <c r="J117" i="1" s="1"/>
  <c r="J130" i="1" s="1"/>
  <c r="I111" i="1"/>
  <c r="H111" i="1"/>
  <c r="H117" i="1" s="1"/>
  <c r="H130" i="1" s="1"/>
  <c r="G111" i="1"/>
  <c r="F111" i="1"/>
  <c r="F117" i="1" s="1"/>
  <c r="F130" i="1" s="1"/>
  <c r="E111" i="1"/>
  <c r="O111" i="1" s="1"/>
  <c r="Q111" i="1" s="1"/>
  <c r="Q110" i="1"/>
  <c r="O110" i="1"/>
  <c r="Q109" i="1"/>
  <c r="O109" i="1"/>
  <c r="Q108" i="1"/>
  <c r="O108" i="1"/>
  <c r="Q107" i="1"/>
  <c r="O107" i="1"/>
  <c r="Q106" i="1"/>
  <c r="O106" i="1"/>
  <c r="P104" i="1"/>
  <c r="N104" i="1"/>
  <c r="L104" i="1"/>
  <c r="J104" i="1"/>
  <c r="H104" i="1"/>
  <c r="F104" i="1"/>
  <c r="Q103" i="1"/>
  <c r="O103" i="1"/>
  <c r="Q102" i="1"/>
  <c r="O102" i="1"/>
  <c r="Q101" i="1"/>
  <c r="O101" i="1"/>
  <c r="Q100" i="1"/>
  <c r="O100" i="1"/>
  <c r="Q99" i="1"/>
  <c r="O99" i="1"/>
  <c r="Q98" i="1"/>
  <c r="O98" i="1"/>
  <c r="Q97" i="1"/>
  <c r="O97" i="1"/>
  <c r="Q96" i="1"/>
  <c r="O96" i="1"/>
  <c r="P95" i="1"/>
  <c r="N95" i="1"/>
  <c r="M95" i="1"/>
  <c r="M104" i="1" s="1"/>
  <c r="L95" i="1"/>
  <c r="K95" i="1"/>
  <c r="K104" i="1" s="1"/>
  <c r="J95" i="1"/>
  <c r="I95" i="1"/>
  <c r="I104" i="1" s="1"/>
  <c r="H95" i="1"/>
  <c r="G95" i="1"/>
  <c r="G104" i="1" s="1"/>
  <c r="F95" i="1"/>
  <c r="E95" i="1"/>
  <c r="O95" i="1" s="1"/>
  <c r="Q95" i="1" s="1"/>
  <c r="O94" i="1"/>
  <c r="Q94" i="1" s="1"/>
  <c r="Q92" i="1"/>
  <c r="O92" i="1"/>
  <c r="Q91" i="1"/>
  <c r="O91" i="1"/>
  <c r="Q90" i="1"/>
  <c r="O90" i="1"/>
  <c r="P89" i="1"/>
  <c r="N89" i="1"/>
  <c r="M89" i="1"/>
  <c r="L89" i="1"/>
  <c r="K89" i="1"/>
  <c r="J89" i="1"/>
  <c r="I89" i="1"/>
  <c r="H89" i="1"/>
  <c r="G89" i="1"/>
  <c r="F89" i="1"/>
  <c r="E89" i="1"/>
  <c r="O89" i="1" s="1"/>
  <c r="Q89" i="1" s="1"/>
  <c r="O88" i="1"/>
  <c r="Q88" i="1" s="1"/>
  <c r="O87" i="1"/>
  <c r="Q87" i="1" s="1"/>
  <c r="O86" i="1"/>
  <c r="Q86" i="1" s="1"/>
  <c r="P85" i="1"/>
  <c r="N85" i="1"/>
  <c r="M85" i="1"/>
  <c r="L85" i="1"/>
  <c r="K85" i="1"/>
  <c r="J85" i="1"/>
  <c r="I85" i="1"/>
  <c r="H85" i="1"/>
  <c r="G85" i="1"/>
  <c r="F85" i="1"/>
  <c r="E85" i="1"/>
  <c r="O85" i="1" s="1"/>
  <c r="Q85" i="1" s="1"/>
  <c r="Q84" i="1"/>
  <c r="O84" i="1"/>
  <c r="Q83" i="1"/>
  <c r="O83" i="1"/>
  <c r="P82" i="1"/>
  <c r="P93" i="1" s="1"/>
  <c r="P105" i="1" s="1"/>
  <c r="N82" i="1"/>
  <c r="N93" i="1" s="1"/>
  <c r="N105" i="1" s="1"/>
  <c r="M82" i="1"/>
  <c r="M93" i="1" s="1"/>
  <c r="L82" i="1"/>
  <c r="L93" i="1" s="1"/>
  <c r="L105" i="1" s="1"/>
  <c r="K82" i="1"/>
  <c r="K93" i="1" s="1"/>
  <c r="K105" i="1" s="1"/>
  <c r="J82" i="1"/>
  <c r="J93" i="1" s="1"/>
  <c r="J105" i="1" s="1"/>
  <c r="I82" i="1"/>
  <c r="I93" i="1" s="1"/>
  <c r="H82" i="1"/>
  <c r="H93" i="1" s="1"/>
  <c r="H105" i="1" s="1"/>
  <c r="G82" i="1"/>
  <c r="G93" i="1" s="1"/>
  <c r="G105" i="1" s="1"/>
  <c r="F82" i="1"/>
  <c r="F93" i="1" s="1"/>
  <c r="F105" i="1" s="1"/>
  <c r="E82" i="1"/>
  <c r="E93" i="1" s="1"/>
  <c r="O79" i="1"/>
  <c r="Q79" i="1" s="1"/>
  <c r="P78" i="1"/>
  <c r="P76" i="1" s="1"/>
  <c r="N78" i="1"/>
  <c r="N76" i="1" s="1"/>
  <c r="M78" i="1"/>
  <c r="L78" i="1"/>
  <c r="L76" i="1" s="1"/>
  <c r="K78" i="1"/>
  <c r="J78" i="1"/>
  <c r="J76" i="1" s="1"/>
  <c r="I78" i="1"/>
  <c r="H78" i="1"/>
  <c r="H76" i="1" s="1"/>
  <c r="G78" i="1"/>
  <c r="F78" i="1"/>
  <c r="F76" i="1" s="1"/>
  <c r="E78" i="1"/>
  <c r="O78" i="1" s="1"/>
  <c r="Q78" i="1" s="1"/>
  <c r="Q77" i="1"/>
  <c r="O77" i="1"/>
  <c r="M76" i="1"/>
  <c r="K76" i="1"/>
  <c r="I76" i="1"/>
  <c r="G76" i="1"/>
  <c r="E76" i="1"/>
  <c r="O75" i="1"/>
  <c r="Q75" i="1" s="1"/>
  <c r="O74" i="1"/>
  <c r="Q74" i="1" s="1"/>
  <c r="P73" i="1"/>
  <c r="N73" i="1"/>
  <c r="M73" i="1"/>
  <c r="L73" i="1"/>
  <c r="K73" i="1"/>
  <c r="J73" i="1"/>
  <c r="I73" i="1"/>
  <c r="H73" i="1"/>
  <c r="G73" i="1"/>
  <c r="F73" i="1"/>
  <c r="E73" i="1"/>
  <c r="O73" i="1" s="1"/>
  <c r="Q73" i="1" s="1"/>
  <c r="Q72" i="1"/>
  <c r="O72" i="1"/>
  <c r="Q71" i="1"/>
  <c r="O71" i="1"/>
  <c r="Q70" i="1"/>
  <c r="O70" i="1"/>
  <c r="Q69" i="1"/>
  <c r="O69" i="1"/>
  <c r="Q68" i="1"/>
  <c r="O68" i="1"/>
  <c r="Q67" i="1"/>
  <c r="O67" i="1"/>
  <c r="Q66" i="1"/>
  <c r="O66" i="1"/>
  <c r="Q65" i="1"/>
  <c r="O65" i="1"/>
  <c r="Q64" i="1"/>
  <c r="O64" i="1"/>
  <c r="Q63" i="1"/>
  <c r="O63" i="1"/>
  <c r="Q62" i="1"/>
  <c r="O62" i="1"/>
  <c r="Q61" i="1"/>
  <c r="O61" i="1"/>
  <c r="Q60" i="1"/>
  <c r="O60" i="1"/>
  <c r="Q59" i="1"/>
  <c r="O59" i="1"/>
  <c r="Q58" i="1"/>
  <c r="O58" i="1"/>
  <c r="Q57" i="1"/>
  <c r="O57" i="1"/>
  <c r="Q56" i="1"/>
  <c r="O56" i="1"/>
  <c r="Q55" i="1"/>
  <c r="O55" i="1"/>
  <c r="Q54" i="1"/>
  <c r="O54" i="1"/>
  <c r="Q53" i="1"/>
  <c r="O53" i="1"/>
  <c r="O52" i="1"/>
  <c r="Q52" i="1" s="1"/>
  <c r="P51" i="1"/>
  <c r="N51" i="1"/>
  <c r="M51" i="1"/>
  <c r="L51" i="1"/>
  <c r="K51" i="1"/>
  <c r="J51" i="1"/>
  <c r="I51" i="1"/>
  <c r="H51" i="1"/>
  <c r="G51" i="1"/>
  <c r="F51" i="1"/>
  <c r="E51" i="1"/>
  <c r="O51" i="1" s="1"/>
  <c r="Q51" i="1" s="1"/>
  <c r="Q50" i="1"/>
  <c r="O50" i="1"/>
  <c r="O49" i="1"/>
  <c r="Q49" i="1" s="1"/>
  <c r="Q48" i="1"/>
  <c r="O48" i="1"/>
  <c r="O47" i="1"/>
  <c r="Q47" i="1" s="1"/>
  <c r="Q46" i="1"/>
  <c r="O46" i="1"/>
  <c r="O45" i="1"/>
  <c r="Q45" i="1" s="1"/>
  <c r="O44" i="1"/>
  <c r="Q44" i="1" s="1"/>
  <c r="O43" i="1"/>
  <c r="Q43" i="1" s="1"/>
  <c r="O42" i="1"/>
  <c r="Q42" i="1" s="1"/>
  <c r="O41" i="1"/>
  <c r="Q41" i="1" s="1"/>
  <c r="O40" i="1"/>
  <c r="Q40" i="1" s="1"/>
  <c r="P39" i="1"/>
  <c r="N39" i="1"/>
  <c r="M39" i="1"/>
  <c r="L39" i="1"/>
  <c r="K39" i="1"/>
  <c r="J39" i="1"/>
  <c r="I39" i="1"/>
  <c r="H39" i="1"/>
  <c r="G39" i="1"/>
  <c r="F39" i="1"/>
  <c r="E39" i="1"/>
  <c r="O39" i="1" s="1"/>
  <c r="Q39" i="1" s="1"/>
  <c r="Q38" i="1"/>
  <c r="O38" i="1"/>
  <c r="Q37" i="1"/>
  <c r="O37" i="1"/>
  <c r="Q36" i="1"/>
  <c r="O36" i="1"/>
  <c r="Q35" i="1"/>
  <c r="O35" i="1"/>
  <c r="Q34" i="1"/>
  <c r="O34" i="1"/>
  <c r="Q33" i="1"/>
  <c r="O33" i="1"/>
  <c r="Q32" i="1"/>
  <c r="O32" i="1"/>
  <c r="Q31" i="1"/>
  <c r="O31" i="1"/>
  <c r="P30" i="1"/>
  <c r="P80" i="1" s="1"/>
  <c r="N30" i="1"/>
  <c r="N80" i="1" s="1"/>
  <c r="M30" i="1"/>
  <c r="M80" i="1" s="1"/>
  <c r="L30" i="1"/>
  <c r="L80" i="1" s="1"/>
  <c r="K30" i="1"/>
  <c r="K80" i="1" s="1"/>
  <c r="J30" i="1"/>
  <c r="J80" i="1" s="1"/>
  <c r="I30" i="1"/>
  <c r="I80" i="1" s="1"/>
  <c r="H30" i="1"/>
  <c r="H80" i="1" s="1"/>
  <c r="G30" i="1"/>
  <c r="G80" i="1" s="1"/>
  <c r="F30" i="1"/>
  <c r="F80" i="1" s="1"/>
  <c r="E30" i="1"/>
  <c r="E80" i="1" s="1"/>
  <c r="O28" i="1"/>
  <c r="Q28" i="1" s="1"/>
  <c r="Q27" i="1"/>
  <c r="O27" i="1"/>
  <c r="P26" i="1"/>
  <c r="N26" i="1"/>
  <c r="M26" i="1"/>
  <c r="L26" i="1"/>
  <c r="K26" i="1"/>
  <c r="J26" i="1"/>
  <c r="I26" i="1"/>
  <c r="H26" i="1"/>
  <c r="G26" i="1"/>
  <c r="F26" i="1"/>
  <c r="E26" i="1"/>
  <c r="O26" i="1" s="1"/>
  <c r="Q26" i="1" s="1"/>
  <c r="O25" i="1"/>
  <c r="Q25" i="1" s="1"/>
  <c r="O24" i="1"/>
  <c r="Q24" i="1" s="1"/>
  <c r="O23" i="1"/>
  <c r="Q23" i="1" s="1"/>
  <c r="P22" i="1"/>
  <c r="N22" i="1"/>
  <c r="M22" i="1"/>
  <c r="L22" i="1"/>
  <c r="K22" i="1"/>
  <c r="J22" i="1"/>
  <c r="I22" i="1"/>
  <c r="H22" i="1"/>
  <c r="G22" i="1"/>
  <c r="F22" i="1"/>
  <c r="E22" i="1"/>
  <c r="O22" i="1" s="1"/>
  <c r="Q22" i="1" s="1"/>
  <c r="O21" i="1"/>
  <c r="Q21" i="1" s="1"/>
  <c r="Q20" i="1"/>
  <c r="O20" i="1"/>
  <c r="O19" i="1"/>
  <c r="Q19" i="1" s="1"/>
  <c r="Q18" i="1"/>
  <c r="O18" i="1"/>
  <c r="O17" i="1"/>
  <c r="Q17" i="1" s="1"/>
  <c r="O16" i="1"/>
  <c r="Q16" i="1" s="1"/>
  <c r="P15" i="1"/>
  <c r="N15" i="1"/>
  <c r="M15" i="1"/>
  <c r="L15" i="1"/>
  <c r="K15" i="1"/>
  <c r="J15" i="1"/>
  <c r="I15" i="1"/>
  <c r="H15" i="1"/>
  <c r="G15" i="1"/>
  <c r="F15" i="1"/>
  <c r="O15" i="1" s="1"/>
  <c r="Q15" i="1" s="1"/>
  <c r="E15" i="1"/>
  <c r="O14" i="1"/>
  <c r="Q14" i="1" s="1"/>
  <c r="Q13" i="1"/>
  <c r="O13" i="1"/>
  <c r="P12" i="1"/>
  <c r="N12" i="1"/>
  <c r="M12" i="1"/>
  <c r="L12" i="1"/>
  <c r="K12" i="1"/>
  <c r="J12" i="1"/>
  <c r="I12" i="1"/>
  <c r="H12" i="1"/>
  <c r="G12" i="1"/>
  <c r="F12" i="1"/>
  <c r="E12" i="1"/>
  <c r="O12" i="1" s="1"/>
  <c r="Q12" i="1" s="1"/>
  <c r="O11" i="1"/>
  <c r="Q11" i="1" s="1"/>
  <c r="O10" i="1"/>
  <c r="Q10" i="1" s="1"/>
  <c r="O9" i="1"/>
  <c r="Q9" i="1" s="1"/>
  <c r="P8" i="1"/>
  <c r="N8" i="1"/>
  <c r="N7" i="1" s="1"/>
  <c r="N29" i="1" s="1"/>
  <c r="N81" i="1" s="1"/>
  <c r="N131" i="1" s="1"/>
  <c r="N133" i="1" s="1"/>
  <c r="M8" i="1"/>
  <c r="L8" i="1"/>
  <c r="K8" i="1"/>
  <c r="J8" i="1"/>
  <c r="J7" i="1" s="1"/>
  <c r="J29" i="1" s="1"/>
  <c r="J81" i="1" s="1"/>
  <c r="J131" i="1" s="1"/>
  <c r="J133" i="1" s="1"/>
  <c r="I8" i="1"/>
  <c r="H8" i="1"/>
  <c r="G8" i="1"/>
  <c r="F8" i="1"/>
  <c r="O8" i="1" s="1"/>
  <c r="Q8" i="1" s="1"/>
  <c r="E8" i="1"/>
  <c r="P7" i="1"/>
  <c r="P29" i="1" s="1"/>
  <c r="P81" i="1" s="1"/>
  <c r="P131" i="1" s="1"/>
  <c r="P133" i="1" s="1"/>
  <c r="M7" i="1"/>
  <c r="M29" i="1" s="1"/>
  <c r="M81" i="1" s="1"/>
  <c r="L7" i="1"/>
  <c r="L29" i="1" s="1"/>
  <c r="L81" i="1" s="1"/>
  <c r="L131" i="1" s="1"/>
  <c r="L133" i="1" s="1"/>
  <c r="K7" i="1"/>
  <c r="K29" i="1" s="1"/>
  <c r="K81" i="1" s="1"/>
  <c r="K131" i="1" s="1"/>
  <c r="K133" i="1" s="1"/>
  <c r="I7" i="1"/>
  <c r="I29" i="1" s="1"/>
  <c r="I81" i="1" s="1"/>
  <c r="H7" i="1"/>
  <c r="H29" i="1" s="1"/>
  <c r="H81" i="1" s="1"/>
  <c r="H131" i="1" s="1"/>
  <c r="H133" i="1" s="1"/>
  <c r="G7" i="1"/>
  <c r="G29" i="1" s="1"/>
  <c r="G81" i="1" s="1"/>
  <c r="G131" i="1" s="1"/>
  <c r="G133" i="1" s="1"/>
  <c r="E7" i="1"/>
  <c r="E29" i="1" s="1"/>
  <c r="E81" i="1" l="1"/>
  <c r="O76" i="1"/>
  <c r="Q76" i="1" s="1"/>
  <c r="O80" i="1"/>
  <c r="Q80" i="1" s="1"/>
  <c r="O93" i="1"/>
  <c r="Q93" i="1" s="1"/>
  <c r="I105" i="1"/>
  <c r="I131" i="1" s="1"/>
  <c r="I133" i="1" s="1"/>
  <c r="M105" i="1"/>
  <c r="M131" i="1" s="1"/>
  <c r="M133" i="1" s="1"/>
  <c r="F7" i="1"/>
  <c r="F29" i="1" s="1"/>
  <c r="F81" i="1" s="1"/>
  <c r="F131" i="1" s="1"/>
  <c r="F133" i="1" s="1"/>
  <c r="O30" i="1"/>
  <c r="Q30" i="1" s="1"/>
  <c r="O82" i="1"/>
  <c r="Q82" i="1" s="1"/>
  <c r="E104" i="1"/>
  <c r="O104" i="1" s="1"/>
  <c r="Q104" i="1" s="1"/>
  <c r="O117" i="1"/>
  <c r="Q117" i="1" s="1"/>
  <c r="E129" i="1"/>
  <c r="O129" i="1" s="1"/>
  <c r="Q129" i="1" s="1"/>
  <c r="Q105" i="1" l="1"/>
  <c r="O7" i="1"/>
  <c r="Q7" i="1" s="1"/>
  <c r="O81" i="1"/>
  <c r="O29" i="1"/>
  <c r="Q29" i="1" s="1"/>
  <c r="Q81" i="1" s="1"/>
  <c r="Q131" i="1" s="1"/>
  <c r="Q133" i="1" s="1"/>
  <c r="Q130" i="1"/>
  <c r="E105" i="1"/>
  <c r="O105" i="1" s="1"/>
  <c r="E130" i="1"/>
  <c r="O130" i="1" s="1"/>
  <c r="E131" i="1" l="1"/>
  <c r="E133" i="1" l="1"/>
  <c r="O133" i="1" s="1"/>
  <c r="O131" i="1"/>
</calcChain>
</file>

<file path=xl/sharedStrings.xml><?xml version="1.0" encoding="utf-8"?>
<sst xmlns="http://schemas.openxmlformats.org/spreadsheetml/2006/main" count="155" uniqueCount="145">
  <si>
    <t>別紙３（⑩）</t>
    <rPh sb="0" eb="2">
      <t>ベッシ</t>
    </rPh>
    <phoneticPr fontId="3"/>
  </si>
  <si>
    <t>わたつみの里  資金収支明細書</t>
    <phoneticPr fontId="3"/>
  </si>
  <si>
    <t>（自）平成31年4月1日  （至）令和2年3月31日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</si>
  <si>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</si>
  <si>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</si>
  <si>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</si>
  <si>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</si>
  <si>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</si>
  <si>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</si>
  <si>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本部経理区分_社会福祉法人　わたつみ会</t>
    <phoneticPr fontId="2"/>
  </si>
  <si>
    <t>障害者支援施設（施設入所支援）_障がい者支援施設　わたつみの里</t>
  </si>
  <si>
    <t>障害者支援施設（生活介護）_わたつみの里　生活介護事業所</t>
  </si>
  <si>
    <t>障害福祉サービス事業（居宅介護）_スマイルサポート　わたつみ</t>
  </si>
  <si>
    <t>障害福祉サービス事業（同行援護）_スマイルサポート　わたつみ</t>
  </si>
  <si>
    <t>障害福祉サービス事業（行動援護）_スマイルサポート　わたつみ</t>
  </si>
  <si>
    <t>障害福祉サービス事業（短期入所）_障がい者支援施設　わたつみの里</t>
  </si>
  <si>
    <t>計画相談支援_わたつみの里　相談支援事業所</t>
  </si>
  <si>
    <t>移動支援事業_スマイルサポート　わたつみ</t>
  </si>
  <si>
    <t>（公益）その他所轄庁が認めた事業_わたつみの里　日中一時支援事業所</t>
  </si>
  <si>
    <t>事業活動による収支</t>
  </si>
  <si>
    <t>収入</t>
  </si>
  <si>
    <t>障害福祉サービス等事業収入</t>
  </si>
  <si>
    <t>　自立支援給付費収入</t>
  </si>
  <si>
    <t>　　介護給付費収入</t>
  </si>
  <si>
    <t>　　計画相談支援給付費収入</t>
  </si>
  <si>
    <t>　利用者負担金収入</t>
  </si>
  <si>
    <t>　補足給付費収入</t>
  </si>
  <si>
    <t>　　特定障害者特別給付費収入</t>
  </si>
  <si>
    <t>　特定費用収入</t>
  </si>
  <si>
    <t>　その他の事業収入</t>
  </si>
  <si>
    <t>　　受託事業収入（公費）</t>
  </si>
  <si>
    <t>　　受託事業収入（一般）</t>
  </si>
  <si>
    <t>　　その他の事業収入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</si>
  <si>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</si>
  <si>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</si>
  <si>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</si>
  <si>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</si>
  <si>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</si>
  <si>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</si>
  <si>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</si>
  <si>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流動資産評価益等による資金増加額</t>
  </si>
  <si>
    <t>　有価証券売却益</t>
  </si>
  <si>
    <t>　有価証券評価益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</si>
  <si>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</si>
  <si>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</si>
  <si>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</si>
  <si>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</si>
  <si>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</si>
  <si>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</si>
  <si>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</si>
  <si>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</si>
  <si>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</si>
  <si>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役員退職慰労金支出</t>
  </si>
  <si>
    <t>　法定福利費支出</t>
  </si>
  <si>
    <t>事業費支出</t>
  </si>
  <si>
    <t>　給食費支出</t>
  </si>
  <si>
    <t>　保健衛生費支出</t>
  </si>
  <si>
    <t>　教養娯楽費支出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</si>
  <si>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</si>
  <si>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</si>
  <si>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</si>
  <si>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</si>
  <si>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</si>
  <si>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教育指導費支出</t>
  </si>
  <si>
    <t>　車輌費支出</t>
  </si>
  <si>
    <t>　雑支出</t>
  </si>
  <si>
    <t>事務費支出</t>
  </si>
  <si>
    <t>　福利厚生費支出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</si>
  <si>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</si>
  <si>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</si>
  <si>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</si>
  <si>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</si>
  <si>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</si>
  <si>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</si>
  <si>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</si>
  <si>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</si>
  <si>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</si>
  <si>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</si>
  <si>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租税公課支出</t>
  </si>
  <si>
    <t>　保守料支出</t>
  </si>
  <si>
    <t>　渉外費支出</t>
  </si>
  <si>
    <t>　諸会費支出</t>
  </si>
  <si>
    <t>支払利息支出</t>
  </si>
  <si>
    <t>その他の支出</t>
  </si>
  <si>
    <t>　利用者等外給食費支出</t>
  </si>
  <si>
    <t>流動資産評価損等による資金減少額</t>
  </si>
  <si>
    <t>　有価証券売却損</t>
  </si>
  <si>
    <t>　資産評価損</t>
  </si>
  <si>
    <t>　　有価証券評価損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</si>
  <si>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</si>
  <si>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</si>
  <si>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</si>
  <si>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</si>
  <si>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</si>
  <si>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</si>
  <si>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</si>
  <si>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</si>
  <si>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</si>
  <si>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</si>
  <si>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固定資産売却収入</t>
  </si>
  <si>
    <t>　車輌運搬具売却収入</t>
  </si>
  <si>
    <t>　器具及び備品売却収入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</si>
  <si>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</si>
  <si>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</si>
  <si>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</si>
  <si>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</si>
  <si>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</si>
  <si>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</si>
  <si>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</si>
  <si>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</si>
  <si>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権利取得支出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</si>
  <si>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</si>
  <si>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</si>
  <si>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</si>
  <si>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</si>
  <si>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</si>
  <si>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</si>
  <si>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</si>
  <si>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</si>
  <si>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</si>
  <si>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</si>
  <si>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</si>
  <si>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</si>
  <si>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　移行時特別積立資産取崩収入</t>
  </si>
  <si>
    <t>事業区分間繰入金収入</t>
  </si>
  <si>
    <t>拠点区分間繰入金収入</t>
  </si>
  <si>
    <t>サービス区分間繰入金収入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</si>
  <si>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</si>
  <si>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</si>
  <si>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</si>
  <si>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</si>
  <si>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</si>
  <si>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</si>
  <si>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</si>
  <si>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　退職給付引当資産支出</t>
  </si>
  <si>
    <t>　長期預り金積立資産支出</t>
  </si>
  <si>
    <t>事業区分間繰入金支出</t>
  </si>
  <si>
    <t>拠点区分間繰入金支出</t>
  </si>
  <si>
    <t>サービス区分間繰入金支出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</si>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</sst>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9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  <xf numFmtId="0" fontId="7" fillId="0" borderId="10" xfId="2" applyFont="1" applyBorder="1" applyAlignment="1">
      <alignment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top" shrinkToFit="1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19997755-896A-4C59-8A8F-71F8721551C0}"/>
    <cellStyle name="標準 3" xfId="1" xr:uid="{E61A919C-9573-43A1-8FED-EF46D03945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358A3-074E-4A87-8283-262237B254A2}">
  <sheetPr>
    <pageSetUpPr fitToPage="1"/>
  </sheetPr>
  <dimension ref="B1:Q133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17" width="20.75" customWidth="1"/>
  </cols>
  <sheetData>
    <row r="1" spans="2:17" ht="2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 s="2"/>
      <c r="Q1" s="3" t="s">
        <v>0</v>
      </c>
    </row>
    <row r="2" spans="2:17" ht="21" x14ac:dyDescent="0.4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21" x14ac:dyDescent="0.4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2:17" x14ac:dyDescent="0.4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  <c r="P4" s="7"/>
      <c r="Q4" s="6" t="s">
        <v>3</v>
      </c>
    </row>
    <row r="5" spans="2:17" x14ac:dyDescent="0.4">
      <c r="B5" s="8" t="s">
        <v>4</v>
      </c>
      <c r="C5" s="9"/>
      <c r="D5" s="10"/>
      <c r="E5" s="11" t="s">
        <v>5</v>
      </c>
      <c r="F5" s="12"/>
      <c r="G5" s="12"/>
      <c r="H5" s="12"/>
      <c r="I5" s="12"/>
      <c r="J5" s="12"/>
      <c r="K5" s="12"/>
      <c r="L5" s="12"/>
      <c r="M5" s="12"/>
      <c r="N5" s="12"/>
      <c r="O5" s="13" t="s">
        <v>6</v>
      </c>
      <c r="P5" s="13" t="s">
        <v>7</v>
      </c>
      <c r="Q5" s="13" t="s">
        <v>8</v>
      </c>
    </row>
    <row r="6" spans="2:17" ht="99.75" x14ac:dyDescent="0.4">
      <c r="B6" s="14"/>
      <c r="C6" s="15"/>
      <c r="D6" s="16"/>
      <c r="E6" s="17" t="s">
        <v>9</v>
      </c>
      <c r="F6" s="18" t="s">
        <v>10</v>
      </c>
      <c r="G6" s="18" t="s">
        <v>11</v>
      </c>
      <c r="H6" s="18" t="s">
        <v>12</v>
      </c>
      <c r="I6" s="18" t="s">
        <v>13</v>
      </c>
      <c r="J6" s="18" t="s">
        <v>14</v>
      </c>
      <c r="K6" s="18" t="s">
        <v>15</v>
      </c>
      <c r="L6" s="18" t="s">
        <v>16</v>
      </c>
      <c r="M6" s="18" t="s">
        <v>17</v>
      </c>
      <c r="N6" s="18" t="s">
        <v>18</v>
      </c>
      <c r="O6" s="19"/>
      <c r="P6" s="19"/>
      <c r="Q6" s="19"/>
    </row>
    <row r="7" spans="2:17" x14ac:dyDescent="0.4">
      <c r="B7" s="20" t="s">
        <v>19</v>
      </c>
      <c r="C7" s="20" t="s">
        <v>20</v>
      </c>
      <c r="D7" s="21" t="s">
        <v>21</v>
      </c>
      <c r="E7" s="22">
        <f t="shared" ref="E7:N7" si="0">+E8+E11+E12+E14+E15</f>
        <v>0</v>
      </c>
      <c r="F7" s="22">
        <f t="shared" si="0"/>
        <v>71326862</v>
      </c>
      <c r="G7" s="22">
        <f t="shared" si="0"/>
        <v>95832331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22">
        <f t="shared" si="0"/>
        <v>7550182</v>
      </c>
      <c r="L7" s="22">
        <f t="shared" si="0"/>
        <v>2030888</v>
      </c>
      <c r="M7" s="22">
        <f t="shared" si="0"/>
        <v>0</v>
      </c>
      <c r="N7" s="22">
        <f t="shared" si="0"/>
        <v>185739</v>
      </c>
      <c r="O7" s="22">
        <f>+E7+F7+G7+H7+I7+J7+K7+L7+M7+N7</f>
        <v>176926002</v>
      </c>
      <c r="P7" s="22">
        <f>+P8+P11+P12+P14+P15</f>
        <v>0</v>
      </c>
      <c r="Q7" s="22">
        <f>O7-ABS(P7)</f>
        <v>176926002</v>
      </c>
    </row>
    <row r="8" spans="2:17" x14ac:dyDescent="0.4">
      <c r="B8" s="23"/>
      <c r="C8" s="23"/>
      <c r="D8" s="24" t="s">
        <v>22</v>
      </c>
      <c r="E8" s="25">
        <f t="shared" ref="E8:N8" si="1">+E9+E10</f>
        <v>0</v>
      </c>
      <c r="F8" s="25">
        <f t="shared" si="1"/>
        <v>52393377</v>
      </c>
      <c r="G8" s="25">
        <f t="shared" si="1"/>
        <v>94795328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6814506</v>
      </c>
      <c r="L8" s="25">
        <f t="shared" si="1"/>
        <v>2030888</v>
      </c>
      <c r="M8" s="25">
        <f t="shared" si="1"/>
        <v>0</v>
      </c>
      <c r="N8" s="25">
        <f t="shared" si="1"/>
        <v>0</v>
      </c>
      <c r="O8" s="25">
        <f t="shared" ref="O8:O71" si="2">+E8+F8+G8+H8+I8+J8+K8+L8+M8+N8</f>
        <v>156034099</v>
      </c>
      <c r="P8" s="25">
        <f>+P9+P10</f>
        <v>0</v>
      </c>
      <c r="Q8" s="25">
        <f t="shared" ref="Q8:Q71" si="3">O8-ABS(P8)</f>
        <v>156034099</v>
      </c>
    </row>
    <row r="9" spans="2:17" x14ac:dyDescent="0.4">
      <c r="B9" s="23"/>
      <c r="C9" s="23"/>
      <c r="D9" s="24" t="s">
        <v>23</v>
      </c>
      <c r="E9" s="25"/>
      <c r="F9" s="25">
        <v>52393377</v>
      </c>
      <c r="G9" s="25">
        <v>94795328</v>
      </c>
      <c r="H9" s="25"/>
      <c r="I9" s="25"/>
      <c r="J9" s="25"/>
      <c r="K9" s="25">
        <v>6814506</v>
      </c>
      <c r="L9" s="25"/>
      <c r="M9" s="25"/>
      <c r="N9" s="25"/>
      <c r="O9" s="25">
        <f t="shared" si="2"/>
        <v>154003211</v>
      </c>
      <c r="P9" s="25"/>
      <c r="Q9" s="25">
        <f t="shared" si="3"/>
        <v>154003211</v>
      </c>
    </row>
    <row r="10" spans="2:17" x14ac:dyDescent="0.4">
      <c r="B10" s="23"/>
      <c r="C10" s="23"/>
      <c r="D10" s="24" t="s">
        <v>24</v>
      </c>
      <c r="E10" s="25"/>
      <c r="F10" s="25"/>
      <c r="G10" s="25"/>
      <c r="H10" s="25"/>
      <c r="I10" s="25"/>
      <c r="J10" s="25"/>
      <c r="K10" s="25"/>
      <c r="L10" s="25">
        <v>2030888</v>
      </c>
      <c r="M10" s="25"/>
      <c r="N10" s="25"/>
      <c r="O10" s="25">
        <f t="shared" si="2"/>
        <v>2030888</v>
      </c>
      <c r="P10" s="25"/>
      <c r="Q10" s="25">
        <f t="shared" si="3"/>
        <v>2030888</v>
      </c>
    </row>
    <row r="11" spans="2:17" x14ac:dyDescent="0.4">
      <c r="B11" s="23"/>
      <c r="C11" s="23"/>
      <c r="D11" s="24" t="s">
        <v>25</v>
      </c>
      <c r="E11" s="25"/>
      <c r="F11" s="25">
        <v>327583</v>
      </c>
      <c r="G11" s="25">
        <v>1037003</v>
      </c>
      <c r="H11" s="25"/>
      <c r="I11" s="25"/>
      <c r="J11" s="25"/>
      <c r="K11" s="25">
        <v>735676</v>
      </c>
      <c r="L11" s="25"/>
      <c r="M11" s="25"/>
      <c r="N11" s="25"/>
      <c r="O11" s="25">
        <f t="shared" si="2"/>
        <v>2100262</v>
      </c>
      <c r="P11" s="25"/>
      <c r="Q11" s="25">
        <f t="shared" si="3"/>
        <v>2100262</v>
      </c>
    </row>
    <row r="12" spans="2:17" x14ac:dyDescent="0.4">
      <c r="B12" s="23"/>
      <c r="C12" s="23"/>
      <c r="D12" s="24" t="s">
        <v>26</v>
      </c>
      <c r="E12" s="25">
        <f t="shared" ref="E12:N12" si="4">+E13</f>
        <v>0</v>
      </c>
      <c r="F12" s="25">
        <f t="shared" si="4"/>
        <v>3815199</v>
      </c>
      <c r="G12" s="25">
        <f t="shared" si="4"/>
        <v>0</v>
      </c>
      <c r="H12" s="25">
        <f t="shared" si="4"/>
        <v>0</v>
      </c>
      <c r="I12" s="25">
        <f t="shared" si="4"/>
        <v>0</v>
      </c>
      <c r="J12" s="25">
        <f t="shared" si="4"/>
        <v>0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4"/>
        <v>0</v>
      </c>
      <c r="O12" s="25">
        <f t="shared" si="2"/>
        <v>3815199</v>
      </c>
      <c r="P12" s="25">
        <f>+P13</f>
        <v>0</v>
      </c>
      <c r="Q12" s="25">
        <f t="shared" si="3"/>
        <v>3815199</v>
      </c>
    </row>
    <row r="13" spans="2:17" x14ac:dyDescent="0.4">
      <c r="B13" s="23"/>
      <c r="C13" s="23"/>
      <c r="D13" s="24" t="s">
        <v>27</v>
      </c>
      <c r="E13" s="25"/>
      <c r="F13" s="25">
        <v>3815199</v>
      </c>
      <c r="G13" s="25"/>
      <c r="H13" s="25"/>
      <c r="I13" s="25"/>
      <c r="J13" s="25"/>
      <c r="K13" s="25"/>
      <c r="L13" s="25"/>
      <c r="M13" s="25"/>
      <c r="N13" s="25"/>
      <c r="O13" s="25">
        <f t="shared" si="2"/>
        <v>3815199</v>
      </c>
      <c r="P13" s="25"/>
      <c r="Q13" s="25">
        <f t="shared" si="3"/>
        <v>3815199</v>
      </c>
    </row>
    <row r="14" spans="2:17" x14ac:dyDescent="0.4">
      <c r="B14" s="23"/>
      <c r="C14" s="23"/>
      <c r="D14" s="24" t="s">
        <v>28</v>
      </c>
      <c r="E14" s="25"/>
      <c r="F14" s="25">
        <v>13782628</v>
      </c>
      <c r="G14" s="25"/>
      <c r="H14" s="25"/>
      <c r="I14" s="25"/>
      <c r="J14" s="25"/>
      <c r="K14" s="25"/>
      <c r="L14" s="25"/>
      <c r="M14" s="25"/>
      <c r="N14" s="25"/>
      <c r="O14" s="25">
        <f t="shared" si="2"/>
        <v>13782628</v>
      </c>
      <c r="P14" s="25"/>
      <c r="Q14" s="25">
        <f t="shared" si="3"/>
        <v>13782628</v>
      </c>
    </row>
    <row r="15" spans="2:17" x14ac:dyDescent="0.4">
      <c r="B15" s="23"/>
      <c r="C15" s="23"/>
      <c r="D15" s="24" t="s">
        <v>29</v>
      </c>
      <c r="E15" s="25">
        <f t="shared" ref="E15:N15" si="5">+E16+E17+E18</f>
        <v>0</v>
      </c>
      <c r="F15" s="25">
        <f t="shared" si="5"/>
        <v>1008075</v>
      </c>
      <c r="G15" s="25">
        <f t="shared" si="5"/>
        <v>0</v>
      </c>
      <c r="H15" s="25">
        <f t="shared" si="5"/>
        <v>0</v>
      </c>
      <c r="I15" s="25">
        <f t="shared" si="5"/>
        <v>0</v>
      </c>
      <c r="J15" s="25">
        <f t="shared" si="5"/>
        <v>0</v>
      </c>
      <c r="K15" s="25">
        <f t="shared" si="5"/>
        <v>0</v>
      </c>
      <c r="L15" s="25">
        <f t="shared" si="5"/>
        <v>0</v>
      </c>
      <c r="M15" s="25">
        <f t="shared" si="5"/>
        <v>0</v>
      </c>
      <c r="N15" s="25">
        <f t="shared" si="5"/>
        <v>185739</v>
      </c>
      <c r="O15" s="25">
        <f t="shared" si="2"/>
        <v>1193814</v>
      </c>
      <c r="P15" s="25">
        <f>+P16+P17+P18</f>
        <v>0</v>
      </c>
      <c r="Q15" s="25">
        <f t="shared" si="3"/>
        <v>1193814</v>
      </c>
    </row>
    <row r="16" spans="2:17" x14ac:dyDescent="0.4">
      <c r="B16" s="23"/>
      <c r="C16" s="23"/>
      <c r="D16" s="24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>
        <v>171529</v>
      </c>
      <c r="O16" s="25">
        <f t="shared" si="2"/>
        <v>171529</v>
      </c>
      <c r="P16" s="25"/>
      <c r="Q16" s="25">
        <f t="shared" si="3"/>
        <v>171529</v>
      </c>
    </row>
    <row r="17" spans="2:17" x14ac:dyDescent="0.4">
      <c r="B17" s="23"/>
      <c r="C17" s="23"/>
      <c r="D17" s="24" t="s">
        <v>31</v>
      </c>
      <c r="E17" s="25"/>
      <c r="F17" s="25"/>
      <c r="G17" s="25"/>
      <c r="H17" s="25"/>
      <c r="I17" s="25"/>
      <c r="J17" s="25"/>
      <c r="K17" s="25"/>
      <c r="L17" s="25"/>
      <c r="M17" s="25"/>
      <c r="N17" s="25">
        <v>14210</v>
      </c>
      <c r="O17" s="25">
        <f t="shared" si="2"/>
        <v>14210</v>
      </c>
      <c r="P17" s="25"/>
      <c r="Q17" s="25">
        <f t="shared" si="3"/>
        <v>14210</v>
      </c>
    </row>
    <row r="18" spans="2:17" x14ac:dyDescent="0.4">
      <c r="B18" s="23"/>
      <c r="C18" s="23"/>
      <c r="D18" s="24" t="s">
        <v>32</v>
      </c>
      <c r="E18" s="25"/>
      <c r="F18" s="25">
        <v>1008075</v>
      </c>
      <c r="G18" s="25"/>
      <c r="H18" s="25"/>
      <c r="I18" s="25"/>
      <c r="J18" s="25"/>
      <c r="K18" s="25"/>
      <c r="L18" s="25"/>
      <c r="M18" s="25"/>
      <c r="N18" s="25"/>
      <c r="O18" s="25">
        <f t="shared" si="2"/>
        <v>1008075</v>
      </c>
      <c r="P18" s="25"/>
      <c r="Q18" s="25">
        <f t="shared" si="3"/>
        <v>1008075</v>
      </c>
    </row>
    <row r="19" spans="2:17" x14ac:dyDescent="0.4">
      <c r="B19" s="23"/>
      <c r="C19" s="23"/>
      <c r="D19" s="24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>
        <f t="shared" si="2"/>
        <v>0</v>
      </c>
      <c r="P19" s="25"/>
      <c r="Q19" s="25">
        <f t="shared" si="3"/>
        <v>0</v>
      </c>
    </row>
    <row r="20" spans="2:17" x14ac:dyDescent="0.4">
      <c r="B20" s="23"/>
      <c r="C20" s="23"/>
      <c r="D20" s="24" t="s">
        <v>34</v>
      </c>
      <c r="E20" s="25"/>
      <c r="F20" s="25">
        <v>811000</v>
      </c>
      <c r="G20" s="25">
        <v>20000</v>
      </c>
      <c r="H20" s="25"/>
      <c r="I20" s="25"/>
      <c r="J20" s="25"/>
      <c r="K20" s="25"/>
      <c r="L20" s="25"/>
      <c r="M20" s="25"/>
      <c r="N20" s="25"/>
      <c r="O20" s="25">
        <f t="shared" si="2"/>
        <v>831000</v>
      </c>
      <c r="P20" s="25"/>
      <c r="Q20" s="25">
        <f t="shared" si="3"/>
        <v>831000</v>
      </c>
    </row>
    <row r="21" spans="2:17" x14ac:dyDescent="0.4">
      <c r="B21" s="23"/>
      <c r="C21" s="23"/>
      <c r="D21" s="24" t="s">
        <v>35</v>
      </c>
      <c r="E21" s="25"/>
      <c r="F21" s="25">
        <v>1176</v>
      </c>
      <c r="G21" s="25"/>
      <c r="H21" s="25"/>
      <c r="I21" s="25"/>
      <c r="J21" s="25"/>
      <c r="K21" s="25"/>
      <c r="L21" s="25"/>
      <c r="M21" s="25"/>
      <c r="N21" s="25"/>
      <c r="O21" s="25">
        <f t="shared" si="2"/>
        <v>1176</v>
      </c>
      <c r="P21" s="25"/>
      <c r="Q21" s="25">
        <f t="shared" si="3"/>
        <v>1176</v>
      </c>
    </row>
    <row r="22" spans="2:17" x14ac:dyDescent="0.4">
      <c r="B22" s="23"/>
      <c r="C22" s="23"/>
      <c r="D22" s="24" t="s">
        <v>36</v>
      </c>
      <c r="E22" s="25">
        <f t="shared" ref="E22:N22" si="6">+E23+E24+E25</f>
        <v>0</v>
      </c>
      <c r="F22" s="25">
        <f t="shared" si="6"/>
        <v>1629199</v>
      </c>
      <c r="G22" s="25">
        <f t="shared" si="6"/>
        <v>65310</v>
      </c>
      <c r="H22" s="25">
        <f t="shared" si="6"/>
        <v>0</v>
      </c>
      <c r="I22" s="25">
        <f t="shared" si="6"/>
        <v>0</v>
      </c>
      <c r="J22" s="25">
        <f t="shared" si="6"/>
        <v>0</v>
      </c>
      <c r="K22" s="25">
        <f t="shared" si="6"/>
        <v>0</v>
      </c>
      <c r="L22" s="25">
        <f t="shared" si="6"/>
        <v>0</v>
      </c>
      <c r="M22" s="25">
        <f t="shared" si="6"/>
        <v>0</v>
      </c>
      <c r="N22" s="25">
        <f t="shared" si="6"/>
        <v>0</v>
      </c>
      <c r="O22" s="25">
        <f t="shared" si="2"/>
        <v>1694509</v>
      </c>
      <c r="P22" s="25">
        <f>+P23+P24+P25</f>
        <v>0</v>
      </c>
      <c r="Q22" s="25">
        <f t="shared" si="3"/>
        <v>1694509</v>
      </c>
    </row>
    <row r="23" spans="2:17" x14ac:dyDescent="0.4">
      <c r="B23" s="23"/>
      <c r="C23" s="23"/>
      <c r="D23" s="24" t="s">
        <v>37</v>
      </c>
      <c r="E23" s="25"/>
      <c r="F23" s="25">
        <v>64000</v>
      </c>
      <c r="G23" s="25"/>
      <c r="H23" s="25"/>
      <c r="I23" s="25"/>
      <c r="J23" s="25"/>
      <c r="K23" s="25"/>
      <c r="L23" s="25"/>
      <c r="M23" s="25"/>
      <c r="N23" s="25"/>
      <c r="O23" s="25">
        <f t="shared" si="2"/>
        <v>64000</v>
      </c>
      <c r="P23" s="25"/>
      <c r="Q23" s="25">
        <f t="shared" si="3"/>
        <v>64000</v>
      </c>
    </row>
    <row r="24" spans="2:17" x14ac:dyDescent="0.4">
      <c r="B24" s="23"/>
      <c r="C24" s="23"/>
      <c r="D24" s="24" t="s">
        <v>38</v>
      </c>
      <c r="E24" s="25"/>
      <c r="F24" s="25">
        <v>933920</v>
      </c>
      <c r="G24" s="25"/>
      <c r="H24" s="25"/>
      <c r="I24" s="25"/>
      <c r="J24" s="25"/>
      <c r="K24" s="25"/>
      <c r="L24" s="25"/>
      <c r="M24" s="25"/>
      <c r="N24" s="25"/>
      <c r="O24" s="25">
        <f t="shared" si="2"/>
        <v>933920</v>
      </c>
      <c r="P24" s="25"/>
      <c r="Q24" s="25">
        <f t="shared" si="3"/>
        <v>933920</v>
      </c>
    </row>
    <row r="25" spans="2:17" x14ac:dyDescent="0.4">
      <c r="B25" s="23"/>
      <c r="C25" s="23"/>
      <c r="D25" s="24" t="s">
        <v>39</v>
      </c>
      <c r="E25" s="25"/>
      <c r="F25" s="25">
        <v>631279</v>
      </c>
      <c r="G25" s="25">
        <v>65310</v>
      </c>
      <c r="H25" s="25"/>
      <c r="I25" s="25"/>
      <c r="J25" s="25"/>
      <c r="K25" s="25"/>
      <c r="L25" s="25"/>
      <c r="M25" s="25"/>
      <c r="N25" s="25"/>
      <c r="O25" s="25">
        <f t="shared" si="2"/>
        <v>696589</v>
      </c>
      <c r="P25" s="25"/>
      <c r="Q25" s="25">
        <f t="shared" si="3"/>
        <v>696589</v>
      </c>
    </row>
    <row r="26" spans="2:17" x14ac:dyDescent="0.4">
      <c r="B26" s="23"/>
      <c r="C26" s="23"/>
      <c r="D26" s="24" t="s">
        <v>40</v>
      </c>
      <c r="E26" s="25">
        <f t="shared" ref="E26:N26" si="7">+E27+E28</f>
        <v>0</v>
      </c>
      <c r="F26" s="25">
        <f t="shared" si="7"/>
        <v>0</v>
      </c>
      <c r="G26" s="25">
        <f t="shared" si="7"/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5">
        <f t="shared" si="7"/>
        <v>0</v>
      </c>
      <c r="N26" s="25">
        <f t="shared" si="7"/>
        <v>0</v>
      </c>
      <c r="O26" s="25">
        <f t="shared" si="2"/>
        <v>0</v>
      </c>
      <c r="P26" s="25">
        <f>+P27+P28</f>
        <v>0</v>
      </c>
      <c r="Q26" s="25">
        <f t="shared" si="3"/>
        <v>0</v>
      </c>
    </row>
    <row r="27" spans="2:17" x14ac:dyDescent="0.4">
      <c r="B27" s="23"/>
      <c r="C27" s="23"/>
      <c r="D27" s="24" t="s">
        <v>41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>
        <f t="shared" si="2"/>
        <v>0</v>
      </c>
      <c r="P27" s="25"/>
      <c r="Q27" s="25">
        <f t="shared" si="3"/>
        <v>0</v>
      </c>
    </row>
    <row r="28" spans="2:17" x14ac:dyDescent="0.4">
      <c r="B28" s="23"/>
      <c r="C28" s="23"/>
      <c r="D28" s="24" t="s">
        <v>42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>
        <f t="shared" si="2"/>
        <v>0</v>
      </c>
      <c r="P28" s="25"/>
      <c r="Q28" s="25">
        <f t="shared" si="3"/>
        <v>0</v>
      </c>
    </row>
    <row r="29" spans="2:17" x14ac:dyDescent="0.4">
      <c r="B29" s="23"/>
      <c r="C29" s="26"/>
      <c r="D29" s="27" t="s">
        <v>43</v>
      </c>
      <c r="E29" s="28">
        <f t="shared" ref="E29:N29" si="8">+E7+E19+E20+E21+E22+E26</f>
        <v>0</v>
      </c>
      <c r="F29" s="28">
        <f t="shared" si="8"/>
        <v>73768237</v>
      </c>
      <c r="G29" s="28">
        <f t="shared" si="8"/>
        <v>95917641</v>
      </c>
      <c r="H29" s="28">
        <f t="shared" si="8"/>
        <v>0</v>
      </c>
      <c r="I29" s="28">
        <f t="shared" si="8"/>
        <v>0</v>
      </c>
      <c r="J29" s="28">
        <f t="shared" si="8"/>
        <v>0</v>
      </c>
      <c r="K29" s="28">
        <f t="shared" si="8"/>
        <v>7550182</v>
      </c>
      <c r="L29" s="28">
        <f t="shared" si="8"/>
        <v>2030888</v>
      </c>
      <c r="M29" s="28">
        <f t="shared" si="8"/>
        <v>0</v>
      </c>
      <c r="N29" s="28">
        <f t="shared" si="8"/>
        <v>185739</v>
      </c>
      <c r="O29" s="28">
        <f t="shared" si="2"/>
        <v>179452687</v>
      </c>
      <c r="P29" s="28">
        <f>+P7+P19+P20+P21+P22+P26</f>
        <v>0</v>
      </c>
      <c r="Q29" s="28">
        <f t="shared" si="3"/>
        <v>179452687</v>
      </c>
    </row>
    <row r="30" spans="2:17" x14ac:dyDescent="0.4">
      <c r="B30" s="23"/>
      <c r="C30" s="20" t="s">
        <v>44</v>
      </c>
      <c r="D30" s="24" t="s">
        <v>45</v>
      </c>
      <c r="E30" s="25">
        <f t="shared" ref="E30:N30" si="9">+E31+E32+E33+E34+E35+E36+E37+E38</f>
        <v>280000</v>
      </c>
      <c r="F30" s="25">
        <f t="shared" si="9"/>
        <v>44520119</v>
      </c>
      <c r="G30" s="25">
        <f t="shared" si="9"/>
        <v>59213952</v>
      </c>
      <c r="H30" s="25">
        <f t="shared" si="9"/>
        <v>0</v>
      </c>
      <c r="I30" s="25">
        <f t="shared" si="9"/>
        <v>0</v>
      </c>
      <c r="J30" s="25">
        <f t="shared" si="9"/>
        <v>0</v>
      </c>
      <c r="K30" s="25">
        <f t="shared" si="9"/>
        <v>4605530</v>
      </c>
      <c r="L30" s="25">
        <f t="shared" si="9"/>
        <v>1206211</v>
      </c>
      <c r="M30" s="25">
        <f t="shared" si="9"/>
        <v>0</v>
      </c>
      <c r="N30" s="25">
        <f t="shared" si="9"/>
        <v>109654</v>
      </c>
      <c r="O30" s="25">
        <f t="shared" si="2"/>
        <v>109935466</v>
      </c>
      <c r="P30" s="25">
        <f>+P31+P32+P33+P34+P35+P36+P37+P38</f>
        <v>0</v>
      </c>
      <c r="Q30" s="25">
        <f t="shared" si="3"/>
        <v>109935466</v>
      </c>
    </row>
    <row r="31" spans="2:17" x14ac:dyDescent="0.4">
      <c r="B31" s="23"/>
      <c r="C31" s="23"/>
      <c r="D31" s="24" t="s">
        <v>46</v>
      </c>
      <c r="E31" s="25">
        <v>280000</v>
      </c>
      <c r="F31" s="25"/>
      <c r="G31" s="25"/>
      <c r="H31" s="25"/>
      <c r="I31" s="25"/>
      <c r="J31" s="25"/>
      <c r="K31" s="25"/>
      <c r="L31" s="25"/>
      <c r="M31" s="25"/>
      <c r="N31" s="25"/>
      <c r="O31" s="25">
        <f t="shared" si="2"/>
        <v>280000</v>
      </c>
      <c r="P31" s="25"/>
      <c r="Q31" s="25">
        <f t="shared" si="3"/>
        <v>280000</v>
      </c>
    </row>
    <row r="32" spans="2:17" x14ac:dyDescent="0.4">
      <c r="B32" s="23"/>
      <c r="C32" s="23"/>
      <c r="D32" s="24" t="s">
        <v>47</v>
      </c>
      <c r="E32" s="25"/>
      <c r="F32" s="25">
        <v>24974733</v>
      </c>
      <c r="G32" s="25">
        <v>33217625</v>
      </c>
      <c r="H32" s="25"/>
      <c r="I32" s="25"/>
      <c r="J32" s="25"/>
      <c r="K32" s="25">
        <v>2583593</v>
      </c>
      <c r="L32" s="25">
        <v>676656</v>
      </c>
      <c r="M32" s="25"/>
      <c r="N32" s="25">
        <v>61514</v>
      </c>
      <c r="O32" s="25">
        <f t="shared" si="2"/>
        <v>61514121</v>
      </c>
      <c r="P32" s="25"/>
      <c r="Q32" s="25">
        <f t="shared" si="3"/>
        <v>61514121</v>
      </c>
    </row>
    <row r="33" spans="2:17" x14ac:dyDescent="0.4">
      <c r="B33" s="23"/>
      <c r="C33" s="23"/>
      <c r="D33" s="24" t="s">
        <v>48</v>
      </c>
      <c r="E33" s="25"/>
      <c r="F33" s="25">
        <v>5955146</v>
      </c>
      <c r="G33" s="25">
        <v>7920637</v>
      </c>
      <c r="H33" s="25"/>
      <c r="I33" s="25"/>
      <c r="J33" s="25"/>
      <c r="K33" s="25">
        <v>616050</v>
      </c>
      <c r="L33" s="25">
        <v>161346</v>
      </c>
      <c r="M33" s="25"/>
      <c r="N33" s="25">
        <v>14668</v>
      </c>
      <c r="O33" s="25">
        <f t="shared" si="2"/>
        <v>14667847</v>
      </c>
      <c r="P33" s="25"/>
      <c r="Q33" s="25">
        <f t="shared" si="3"/>
        <v>14667847</v>
      </c>
    </row>
    <row r="34" spans="2:17" x14ac:dyDescent="0.4">
      <c r="B34" s="23"/>
      <c r="C34" s="23"/>
      <c r="D34" s="24" t="s">
        <v>49</v>
      </c>
      <c r="E34" s="25"/>
      <c r="F34" s="25">
        <v>5382951</v>
      </c>
      <c r="G34" s="25">
        <v>7159589</v>
      </c>
      <c r="H34" s="25"/>
      <c r="I34" s="25"/>
      <c r="J34" s="25"/>
      <c r="K34" s="25">
        <v>556857</v>
      </c>
      <c r="L34" s="25">
        <v>145844</v>
      </c>
      <c r="M34" s="25"/>
      <c r="N34" s="25">
        <v>13258</v>
      </c>
      <c r="O34" s="25">
        <f t="shared" si="2"/>
        <v>13258499</v>
      </c>
      <c r="P34" s="25"/>
      <c r="Q34" s="25">
        <f t="shared" si="3"/>
        <v>13258499</v>
      </c>
    </row>
    <row r="35" spans="2:17" x14ac:dyDescent="0.4">
      <c r="B35" s="23"/>
      <c r="C35" s="23"/>
      <c r="D35" s="24" t="s">
        <v>50</v>
      </c>
      <c r="E35" s="25"/>
      <c r="F35" s="25">
        <v>2396372</v>
      </c>
      <c r="G35" s="25">
        <v>3187294</v>
      </c>
      <c r="H35" s="25"/>
      <c r="I35" s="25"/>
      <c r="J35" s="25"/>
      <c r="K35" s="25">
        <v>247901</v>
      </c>
      <c r="L35" s="25">
        <v>64926</v>
      </c>
      <c r="M35" s="25"/>
      <c r="N35" s="25">
        <v>5902</v>
      </c>
      <c r="O35" s="25">
        <f t="shared" si="2"/>
        <v>5902395</v>
      </c>
      <c r="P35" s="25"/>
      <c r="Q35" s="25">
        <f t="shared" si="3"/>
        <v>5902395</v>
      </c>
    </row>
    <row r="36" spans="2:17" x14ac:dyDescent="0.4">
      <c r="B36" s="23"/>
      <c r="C36" s="23"/>
      <c r="D36" s="24" t="s">
        <v>51</v>
      </c>
      <c r="E36" s="25"/>
      <c r="F36" s="25">
        <v>617729</v>
      </c>
      <c r="G36" s="25">
        <v>821610</v>
      </c>
      <c r="H36" s="25"/>
      <c r="I36" s="25"/>
      <c r="J36" s="25"/>
      <c r="K36" s="25">
        <v>63903</v>
      </c>
      <c r="L36" s="25">
        <v>16737</v>
      </c>
      <c r="M36" s="25"/>
      <c r="N36" s="25">
        <v>1521</v>
      </c>
      <c r="O36" s="25">
        <f t="shared" si="2"/>
        <v>1521500</v>
      </c>
      <c r="P36" s="25"/>
      <c r="Q36" s="25">
        <f t="shared" si="3"/>
        <v>1521500</v>
      </c>
    </row>
    <row r="37" spans="2:17" x14ac:dyDescent="0.4">
      <c r="B37" s="23"/>
      <c r="C37" s="23"/>
      <c r="D37" s="24" t="s">
        <v>52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>
        <f t="shared" si="2"/>
        <v>0</v>
      </c>
      <c r="P37" s="25"/>
      <c r="Q37" s="25">
        <f t="shared" si="3"/>
        <v>0</v>
      </c>
    </row>
    <row r="38" spans="2:17" x14ac:dyDescent="0.4">
      <c r="B38" s="23"/>
      <c r="C38" s="23"/>
      <c r="D38" s="24" t="s">
        <v>53</v>
      </c>
      <c r="E38" s="25"/>
      <c r="F38" s="25">
        <v>5193188</v>
      </c>
      <c r="G38" s="25">
        <v>6907197</v>
      </c>
      <c r="H38" s="25"/>
      <c r="I38" s="25"/>
      <c r="J38" s="25"/>
      <c r="K38" s="25">
        <v>537226</v>
      </c>
      <c r="L38" s="25">
        <v>140702</v>
      </c>
      <c r="M38" s="25"/>
      <c r="N38" s="25">
        <v>12791</v>
      </c>
      <c r="O38" s="25">
        <f t="shared" si="2"/>
        <v>12791104</v>
      </c>
      <c r="P38" s="25"/>
      <c r="Q38" s="25">
        <f t="shared" si="3"/>
        <v>12791104</v>
      </c>
    </row>
    <row r="39" spans="2:17" x14ac:dyDescent="0.4">
      <c r="B39" s="23"/>
      <c r="C39" s="23"/>
      <c r="D39" s="24" t="s">
        <v>54</v>
      </c>
      <c r="E39" s="25">
        <f t="shared" ref="E39:N39" si="10">+E40+E41+E42+E43+E44+E45+E46+E47+E48+E49+E50</f>
        <v>0</v>
      </c>
      <c r="F39" s="25">
        <f t="shared" si="10"/>
        <v>13980329</v>
      </c>
      <c r="G39" s="25">
        <f t="shared" si="10"/>
        <v>10759270</v>
      </c>
      <c r="H39" s="25">
        <f t="shared" si="10"/>
        <v>9789</v>
      </c>
      <c r="I39" s="25">
        <f t="shared" si="10"/>
        <v>0</v>
      </c>
      <c r="J39" s="25">
        <f t="shared" si="10"/>
        <v>0</v>
      </c>
      <c r="K39" s="25">
        <f t="shared" si="10"/>
        <v>1027417</v>
      </c>
      <c r="L39" s="25">
        <f t="shared" si="10"/>
        <v>236425</v>
      </c>
      <c r="M39" s="25">
        <f t="shared" si="10"/>
        <v>0</v>
      </c>
      <c r="N39" s="25">
        <f t="shared" si="10"/>
        <v>28541</v>
      </c>
      <c r="O39" s="25">
        <f t="shared" si="2"/>
        <v>26041771</v>
      </c>
      <c r="P39" s="25">
        <f>+P40+P41+P42+P43+P44+P45+P46+P47+P48+P49+P50</f>
        <v>0</v>
      </c>
      <c r="Q39" s="25">
        <f t="shared" si="3"/>
        <v>26041771</v>
      </c>
    </row>
    <row r="40" spans="2:17" x14ac:dyDescent="0.4">
      <c r="B40" s="23"/>
      <c r="C40" s="23"/>
      <c r="D40" s="24" t="s">
        <v>55</v>
      </c>
      <c r="E40" s="25"/>
      <c r="F40" s="25">
        <v>7438092</v>
      </c>
      <c r="G40" s="25">
        <v>643610</v>
      </c>
      <c r="H40" s="25"/>
      <c r="I40" s="25"/>
      <c r="J40" s="25"/>
      <c r="K40" s="25">
        <v>355076</v>
      </c>
      <c r="L40" s="25">
        <v>399</v>
      </c>
      <c r="M40" s="25"/>
      <c r="N40" s="25">
        <v>12534</v>
      </c>
      <c r="O40" s="25">
        <f t="shared" si="2"/>
        <v>8449711</v>
      </c>
      <c r="P40" s="25"/>
      <c r="Q40" s="25">
        <f t="shared" si="3"/>
        <v>8449711</v>
      </c>
    </row>
    <row r="41" spans="2:17" x14ac:dyDescent="0.4">
      <c r="B41" s="23"/>
      <c r="C41" s="23"/>
      <c r="D41" s="24" t="s">
        <v>56</v>
      </c>
      <c r="E41" s="25"/>
      <c r="F41" s="25">
        <v>215903</v>
      </c>
      <c r="G41" s="25">
        <v>275985</v>
      </c>
      <c r="H41" s="25"/>
      <c r="I41" s="25"/>
      <c r="J41" s="25"/>
      <c r="K41" s="25">
        <v>21465</v>
      </c>
      <c r="L41" s="25">
        <v>5622</v>
      </c>
      <c r="M41" s="25"/>
      <c r="N41" s="25">
        <v>511</v>
      </c>
      <c r="O41" s="25">
        <f t="shared" si="2"/>
        <v>519486</v>
      </c>
      <c r="P41" s="25"/>
      <c r="Q41" s="25">
        <f t="shared" si="3"/>
        <v>519486</v>
      </c>
    </row>
    <row r="42" spans="2:17" x14ac:dyDescent="0.4">
      <c r="B42" s="23"/>
      <c r="C42" s="23"/>
      <c r="D42" s="24" t="s">
        <v>57</v>
      </c>
      <c r="E42" s="25"/>
      <c r="F42" s="25">
        <v>165529</v>
      </c>
      <c r="G42" s="25">
        <v>344064</v>
      </c>
      <c r="H42" s="25"/>
      <c r="I42" s="25"/>
      <c r="J42" s="25"/>
      <c r="K42" s="25">
        <v>17124</v>
      </c>
      <c r="L42" s="25">
        <v>4485</v>
      </c>
      <c r="M42" s="25"/>
      <c r="N42" s="25">
        <v>407</v>
      </c>
      <c r="O42" s="25">
        <f t="shared" si="2"/>
        <v>531609</v>
      </c>
      <c r="P42" s="25"/>
      <c r="Q42" s="25">
        <f t="shared" si="3"/>
        <v>531609</v>
      </c>
    </row>
    <row r="43" spans="2:17" x14ac:dyDescent="0.4">
      <c r="B43" s="23"/>
      <c r="C43" s="23"/>
      <c r="D43" s="24" t="s">
        <v>58</v>
      </c>
      <c r="E43" s="25"/>
      <c r="F43" s="25">
        <v>4235113</v>
      </c>
      <c r="G43" s="25">
        <v>5956663</v>
      </c>
      <c r="H43" s="25"/>
      <c r="I43" s="25"/>
      <c r="J43" s="25"/>
      <c r="K43" s="25">
        <v>438115</v>
      </c>
      <c r="L43" s="25">
        <v>114744</v>
      </c>
      <c r="M43" s="25"/>
      <c r="N43" s="25">
        <v>10431</v>
      </c>
      <c r="O43" s="25">
        <f t="shared" si="2"/>
        <v>10755066</v>
      </c>
      <c r="P43" s="25"/>
      <c r="Q43" s="25">
        <f t="shared" si="3"/>
        <v>10755066</v>
      </c>
    </row>
    <row r="44" spans="2:17" x14ac:dyDescent="0.4">
      <c r="B44" s="23"/>
      <c r="C44" s="23"/>
      <c r="D44" s="24" t="s">
        <v>59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>
        <f t="shared" si="2"/>
        <v>0</v>
      </c>
      <c r="P44" s="25"/>
      <c r="Q44" s="25">
        <f t="shared" si="3"/>
        <v>0</v>
      </c>
    </row>
    <row r="45" spans="2:17" x14ac:dyDescent="0.4">
      <c r="B45" s="23"/>
      <c r="C45" s="23"/>
      <c r="D45" s="24" t="s">
        <v>60</v>
      </c>
      <c r="E45" s="25"/>
      <c r="F45" s="25">
        <v>528590</v>
      </c>
      <c r="G45" s="25">
        <v>668452</v>
      </c>
      <c r="H45" s="25"/>
      <c r="I45" s="25"/>
      <c r="J45" s="25"/>
      <c r="K45" s="25">
        <v>51109</v>
      </c>
      <c r="L45" s="25">
        <v>13386</v>
      </c>
      <c r="M45" s="25"/>
      <c r="N45" s="25">
        <v>1217</v>
      </c>
      <c r="O45" s="25">
        <f t="shared" si="2"/>
        <v>1262754</v>
      </c>
      <c r="P45" s="25"/>
      <c r="Q45" s="25">
        <f t="shared" si="3"/>
        <v>1262754</v>
      </c>
    </row>
    <row r="46" spans="2:17" x14ac:dyDescent="0.4">
      <c r="B46" s="23"/>
      <c r="C46" s="23"/>
      <c r="D46" s="24" t="s">
        <v>61</v>
      </c>
      <c r="E46" s="25"/>
      <c r="F46" s="25">
        <v>781704</v>
      </c>
      <c r="G46" s="25">
        <v>1039706</v>
      </c>
      <c r="H46" s="25"/>
      <c r="I46" s="25"/>
      <c r="J46" s="25"/>
      <c r="K46" s="25">
        <v>80866</v>
      </c>
      <c r="L46" s="25">
        <v>21179</v>
      </c>
      <c r="M46" s="25"/>
      <c r="N46" s="25">
        <v>1925</v>
      </c>
      <c r="O46" s="25">
        <f t="shared" si="2"/>
        <v>1925380</v>
      </c>
      <c r="P46" s="25"/>
      <c r="Q46" s="25">
        <f t="shared" si="3"/>
        <v>1925380</v>
      </c>
    </row>
    <row r="47" spans="2:17" x14ac:dyDescent="0.4">
      <c r="B47" s="23"/>
      <c r="C47" s="23"/>
      <c r="D47" s="24" t="s">
        <v>62</v>
      </c>
      <c r="E47" s="25"/>
      <c r="F47" s="25">
        <v>328472</v>
      </c>
      <c r="G47" s="25">
        <v>484844</v>
      </c>
      <c r="H47" s="25"/>
      <c r="I47" s="25"/>
      <c r="J47" s="25"/>
      <c r="K47" s="25">
        <v>33980</v>
      </c>
      <c r="L47" s="25">
        <v>28899</v>
      </c>
      <c r="M47" s="25"/>
      <c r="N47" s="25">
        <v>809</v>
      </c>
      <c r="O47" s="25">
        <f t="shared" si="2"/>
        <v>877004</v>
      </c>
      <c r="P47" s="25"/>
      <c r="Q47" s="25">
        <f t="shared" si="3"/>
        <v>877004</v>
      </c>
    </row>
    <row r="48" spans="2:17" x14ac:dyDescent="0.4">
      <c r="B48" s="23"/>
      <c r="C48" s="23"/>
      <c r="D48" s="24" t="s">
        <v>63</v>
      </c>
      <c r="E48" s="25"/>
      <c r="F48" s="25">
        <v>764</v>
      </c>
      <c r="G48" s="25">
        <v>27952</v>
      </c>
      <c r="H48" s="25"/>
      <c r="I48" s="25"/>
      <c r="J48" s="25"/>
      <c r="K48" s="25">
        <v>79</v>
      </c>
      <c r="L48" s="25">
        <v>21</v>
      </c>
      <c r="M48" s="25"/>
      <c r="N48" s="25">
        <v>2</v>
      </c>
      <c r="O48" s="25">
        <f t="shared" si="2"/>
        <v>28818</v>
      </c>
      <c r="P48" s="25"/>
      <c r="Q48" s="25">
        <f t="shared" si="3"/>
        <v>28818</v>
      </c>
    </row>
    <row r="49" spans="2:17" x14ac:dyDescent="0.4">
      <c r="B49" s="23"/>
      <c r="C49" s="23"/>
      <c r="D49" s="24" t="s">
        <v>64</v>
      </c>
      <c r="E49" s="25"/>
      <c r="F49" s="25">
        <v>286162</v>
      </c>
      <c r="G49" s="25">
        <v>1317994</v>
      </c>
      <c r="H49" s="25">
        <v>9789</v>
      </c>
      <c r="I49" s="25"/>
      <c r="J49" s="25"/>
      <c r="K49" s="25">
        <v>29603</v>
      </c>
      <c r="L49" s="25">
        <v>47690</v>
      </c>
      <c r="M49" s="25"/>
      <c r="N49" s="25">
        <v>705</v>
      </c>
      <c r="O49" s="25">
        <f t="shared" si="2"/>
        <v>1691943</v>
      </c>
      <c r="P49" s="25"/>
      <c r="Q49" s="25">
        <f t="shared" si="3"/>
        <v>1691943</v>
      </c>
    </row>
    <row r="50" spans="2:17" x14ac:dyDescent="0.4">
      <c r="B50" s="23"/>
      <c r="C50" s="23"/>
      <c r="D50" s="24" t="s">
        <v>65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>
        <f t="shared" si="2"/>
        <v>0</v>
      </c>
      <c r="P50" s="25"/>
      <c r="Q50" s="25">
        <f t="shared" si="3"/>
        <v>0</v>
      </c>
    </row>
    <row r="51" spans="2:17" x14ac:dyDescent="0.4">
      <c r="B51" s="23"/>
      <c r="C51" s="23"/>
      <c r="D51" s="24" t="s">
        <v>66</v>
      </c>
      <c r="E51" s="25">
        <f t="shared" ref="E51:N51" si="11">+E52+E53+E54+E55+E56+E57+E58+E59+E60+E61+E62+E63+E64+E65+E66+E67+E68+E69+E70+E71</f>
        <v>32850</v>
      </c>
      <c r="F51" s="25">
        <f t="shared" si="11"/>
        <v>12771210</v>
      </c>
      <c r="G51" s="25">
        <f t="shared" si="11"/>
        <v>16332927</v>
      </c>
      <c r="H51" s="25">
        <f t="shared" si="11"/>
        <v>0</v>
      </c>
      <c r="I51" s="25">
        <f t="shared" si="11"/>
        <v>0</v>
      </c>
      <c r="J51" s="25">
        <f t="shared" si="11"/>
        <v>0</v>
      </c>
      <c r="K51" s="25">
        <f t="shared" si="11"/>
        <v>1271055</v>
      </c>
      <c r="L51" s="25">
        <f t="shared" si="11"/>
        <v>386934</v>
      </c>
      <c r="M51" s="25">
        <f t="shared" si="11"/>
        <v>0</v>
      </c>
      <c r="N51" s="25">
        <f t="shared" si="11"/>
        <v>30294</v>
      </c>
      <c r="O51" s="25">
        <f t="shared" si="2"/>
        <v>30825270</v>
      </c>
      <c r="P51" s="25">
        <f>+P52+P53+P54+P55+P56+P57+P58+P59+P60+P61+P62+P63+P64+P65+P66+P67+P68+P69+P70+P71</f>
        <v>0</v>
      </c>
      <c r="Q51" s="25">
        <f t="shared" si="3"/>
        <v>30825270</v>
      </c>
    </row>
    <row r="52" spans="2:17" x14ac:dyDescent="0.4">
      <c r="B52" s="23"/>
      <c r="C52" s="23"/>
      <c r="D52" s="24" t="s">
        <v>67</v>
      </c>
      <c r="E52" s="25"/>
      <c r="F52" s="25">
        <v>180120</v>
      </c>
      <c r="G52" s="25">
        <v>239568</v>
      </c>
      <c r="H52" s="25"/>
      <c r="I52" s="25"/>
      <c r="J52" s="25"/>
      <c r="K52" s="25">
        <v>18633</v>
      </c>
      <c r="L52" s="25">
        <v>4880</v>
      </c>
      <c r="M52" s="25"/>
      <c r="N52" s="25">
        <v>444</v>
      </c>
      <c r="O52" s="25">
        <f t="shared" si="2"/>
        <v>443645</v>
      </c>
      <c r="P52" s="25"/>
      <c r="Q52" s="25">
        <f t="shared" si="3"/>
        <v>443645</v>
      </c>
    </row>
    <row r="53" spans="2:17" x14ac:dyDescent="0.4">
      <c r="B53" s="23"/>
      <c r="C53" s="23"/>
      <c r="D53" s="24" t="s">
        <v>68</v>
      </c>
      <c r="E53" s="25"/>
      <c r="F53" s="25">
        <v>12255</v>
      </c>
      <c r="G53" s="25">
        <v>27150</v>
      </c>
      <c r="H53" s="25"/>
      <c r="I53" s="25"/>
      <c r="J53" s="25"/>
      <c r="K53" s="25">
        <v>1140</v>
      </c>
      <c r="L53" s="25">
        <v>15713</v>
      </c>
      <c r="M53" s="25"/>
      <c r="N53" s="25">
        <v>27</v>
      </c>
      <c r="O53" s="25">
        <f t="shared" si="2"/>
        <v>56285</v>
      </c>
      <c r="P53" s="25"/>
      <c r="Q53" s="25">
        <f t="shared" si="3"/>
        <v>56285</v>
      </c>
    </row>
    <row r="54" spans="2:17" x14ac:dyDescent="0.4">
      <c r="B54" s="23"/>
      <c r="C54" s="23"/>
      <c r="D54" s="24" t="s">
        <v>69</v>
      </c>
      <c r="E54" s="25"/>
      <c r="F54" s="25">
        <v>52788</v>
      </c>
      <c r="G54" s="25">
        <v>70211</v>
      </c>
      <c r="H54" s="25"/>
      <c r="I54" s="25"/>
      <c r="J54" s="25"/>
      <c r="K54" s="25">
        <v>5461</v>
      </c>
      <c r="L54" s="25">
        <v>1430</v>
      </c>
      <c r="M54" s="25"/>
      <c r="N54" s="25">
        <v>130</v>
      </c>
      <c r="O54" s="25">
        <f t="shared" si="2"/>
        <v>130020</v>
      </c>
      <c r="P54" s="25"/>
      <c r="Q54" s="25">
        <f t="shared" si="3"/>
        <v>130020</v>
      </c>
    </row>
    <row r="55" spans="2:17" x14ac:dyDescent="0.4">
      <c r="B55" s="23"/>
      <c r="C55" s="23"/>
      <c r="D55" s="24" t="s">
        <v>70</v>
      </c>
      <c r="E55" s="25"/>
      <c r="F55" s="25">
        <v>202871</v>
      </c>
      <c r="G55" s="25">
        <v>270476</v>
      </c>
      <c r="H55" s="25"/>
      <c r="I55" s="25"/>
      <c r="J55" s="25"/>
      <c r="K55" s="25">
        <v>20987</v>
      </c>
      <c r="L55" s="25">
        <v>5496</v>
      </c>
      <c r="M55" s="25"/>
      <c r="N55" s="25">
        <v>500</v>
      </c>
      <c r="O55" s="25">
        <f t="shared" si="2"/>
        <v>500330</v>
      </c>
      <c r="P55" s="25"/>
      <c r="Q55" s="25">
        <f t="shared" si="3"/>
        <v>500330</v>
      </c>
    </row>
    <row r="56" spans="2:17" x14ac:dyDescent="0.4">
      <c r="B56" s="23"/>
      <c r="C56" s="23"/>
      <c r="D56" s="24" t="s">
        <v>71</v>
      </c>
      <c r="E56" s="25"/>
      <c r="F56" s="25">
        <v>139622</v>
      </c>
      <c r="G56" s="25">
        <v>185704</v>
      </c>
      <c r="H56" s="25"/>
      <c r="I56" s="25"/>
      <c r="J56" s="25"/>
      <c r="K56" s="25">
        <v>14444</v>
      </c>
      <c r="L56" s="25">
        <v>4153</v>
      </c>
      <c r="M56" s="25"/>
      <c r="N56" s="25">
        <v>344</v>
      </c>
      <c r="O56" s="25">
        <f t="shared" si="2"/>
        <v>344267</v>
      </c>
      <c r="P56" s="25"/>
      <c r="Q56" s="25">
        <f t="shared" si="3"/>
        <v>344267</v>
      </c>
    </row>
    <row r="57" spans="2:17" x14ac:dyDescent="0.4">
      <c r="B57" s="23"/>
      <c r="C57" s="23"/>
      <c r="D57" s="24" t="s">
        <v>58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>
        <f t="shared" si="2"/>
        <v>0</v>
      </c>
      <c r="P57" s="25"/>
      <c r="Q57" s="25">
        <f t="shared" si="3"/>
        <v>0</v>
      </c>
    </row>
    <row r="58" spans="2:17" x14ac:dyDescent="0.4">
      <c r="B58" s="23"/>
      <c r="C58" s="23"/>
      <c r="D58" s="24" t="s">
        <v>59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>
        <f t="shared" si="2"/>
        <v>0</v>
      </c>
      <c r="P58" s="25"/>
      <c r="Q58" s="25">
        <f t="shared" si="3"/>
        <v>0</v>
      </c>
    </row>
    <row r="59" spans="2:17" x14ac:dyDescent="0.4">
      <c r="B59" s="23"/>
      <c r="C59" s="23"/>
      <c r="D59" s="24" t="s">
        <v>72</v>
      </c>
      <c r="E59" s="25"/>
      <c r="F59" s="25">
        <v>383143</v>
      </c>
      <c r="G59" s="25">
        <v>251038</v>
      </c>
      <c r="H59" s="25"/>
      <c r="I59" s="25"/>
      <c r="J59" s="25"/>
      <c r="K59" s="25">
        <v>19525</v>
      </c>
      <c r="L59" s="25">
        <v>5114</v>
      </c>
      <c r="M59" s="25"/>
      <c r="N59" s="25">
        <v>465</v>
      </c>
      <c r="O59" s="25">
        <f t="shared" si="2"/>
        <v>659285</v>
      </c>
      <c r="P59" s="25"/>
      <c r="Q59" s="25">
        <f t="shared" si="3"/>
        <v>659285</v>
      </c>
    </row>
    <row r="60" spans="2:17" x14ac:dyDescent="0.4">
      <c r="B60" s="23"/>
      <c r="C60" s="23"/>
      <c r="D60" s="24" t="s">
        <v>73</v>
      </c>
      <c r="E60" s="25"/>
      <c r="F60" s="25">
        <v>219734</v>
      </c>
      <c r="G60" s="25">
        <v>344681</v>
      </c>
      <c r="H60" s="25"/>
      <c r="I60" s="25"/>
      <c r="J60" s="25"/>
      <c r="K60" s="25">
        <v>25297</v>
      </c>
      <c r="L60" s="25">
        <v>30252</v>
      </c>
      <c r="M60" s="25"/>
      <c r="N60" s="25">
        <v>482</v>
      </c>
      <c r="O60" s="25">
        <f t="shared" si="2"/>
        <v>620446</v>
      </c>
      <c r="P60" s="25"/>
      <c r="Q60" s="25">
        <f t="shared" si="3"/>
        <v>620446</v>
      </c>
    </row>
    <row r="61" spans="2:17" x14ac:dyDescent="0.4">
      <c r="B61" s="23"/>
      <c r="C61" s="23"/>
      <c r="D61" s="24" t="s">
        <v>74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>
        <f t="shared" si="2"/>
        <v>0</v>
      </c>
      <c r="P61" s="25"/>
      <c r="Q61" s="25">
        <f t="shared" si="3"/>
        <v>0</v>
      </c>
    </row>
    <row r="62" spans="2:17" x14ac:dyDescent="0.4">
      <c r="B62" s="23"/>
      <c r="C62" s="23"/>
      <c r="D62" s="24" t="s">
        <v>75</v>
      </c>
      <c r="E62" s="25"/>
      <c r="F62" s="25">
        <v>1216280</v>
      </c>
      <c r="G62" s="25">
        <v>1617713</v>
      </c>
      <c r="H62" s="25"/>
      <c r="I62" s="25"/>
      <c r="J62" s="25"/>
      <c r="K62" s="25">
        <v>125822</v>
      </c>
      <c r="L62" s="25">
        <v>32953</v>
      </c>
      <c r="M62" s="25"/>
      <c r="N62" s="25">
        <v>2996</v>
      </c>
      <c r="O62" s="25">
        <f t="shared" si="2"/>
        <v>2995764</v>
      </c>
      <c r="P62" s="25"/>
      <c r="Q62" s="25">
        <f t="shared" si="3"/>
        <v>2995764</v>
      </c>
    </row>
    <row r="63" spans="2:17" x14ac:dyDescent="0.4">
      <c r="B63" s="23"/>
      <c r="C63" s="23"/>
      <c r="D63" s="24" t="s">
        <v>76</v>
      </c>
      <c r="E63" s="25"/>
      <c r="F63" s="25">
        <v>6947294</v>
      </c>
      <c r="G63" s="25">
        <v>9240243</v>
      </c>
      <c r="H63" s="25"/>
      <c r="I63" s="25"/>
      <c r="J63" s="25"/>
      <c r="K63" s="25">
        <v>718686</v>
      </c>
      <c r="L63" s="25">
        <v>188227</v>
      </c>
      <c r="M63" s="25"/>
      <c r="N63" s="25">
        <v>17112</v>
      </c>
      <c r="O63" s="25">
        <f t="shared" si="2"/>
        <v>17111562</v>
      </c>
      <c r="P63" s="25"/>
      <c r="Q63" s="25">
        <f t="shared" si="3"/>
        <v>17111562</v>
      </c>
    </row>
    <row r="64" spans="2:17" x14ac:dyDescent="0.4">
      <c r="B64" s="23"/>
      <c r="C64" s="23"/>
      <c r="D64" s="24" t="s">
        <v>77</v>
      </c>
      <c r="E64" s="25">
        <v>32850</v>
      </c>
      <c r="F64" s="25">
        <v>597963</v>
      </c>
      <c r="G64" s="25">
        <v>795320</v>
      </c>
      <c r="H64" s="25"/>
      <c r="I64" s="25"/>
      <c r="J64" s="25"/>
      <c r="K64" s="25">
        <v>61858</v>
      </c>
      <c r="L64" s="25">
        <v>16201</v>
      </c>
      <c r="M64" s="25"/>
      <c r="N64" s="25">
        <v>1473</v>
      </c>
      <c r="O64" s="25">
        <f t="shared" si="2"/>
        <v>1505665</v>
      </c>
      <c r="P64" s="25"/>
      <c r="Q64" s="25">
        <f t="shared" si="3"/>
        <v>1505665</v>
      </c>
    </row>
    <row r="65" spans="2:17" x14ac:dyDescent="0.4">
      <c r="B65" s="23"/>
      <c r="C65" s="23"/>
      <c r="D65" s="24" t="s">
        <v>61</v>
      </c>
      <c r="E65" s="25"/>
      <c r="F65" s="25">
        <v>38164</v>
      </c>
      <c r="G65" s="25">
        <v>50760</v>
      </c>
      <c r="H65" s="25"/>
      <c r="I65" s="25"/>
      <c r="J65" s="25"/>
      <c r="K65" s="25">
        <v>3948</v>
      </c>
      <c r="L65" s="25">
        <v>1034</v>
      </c>
      <c r="M65" s="25"/>
      <c r="N65" s="25">
        <v>94</v>
      </c>
      <c r="O65" s="25">
        <f t="shared" si="2"/>
        <v>94000</v>
      </c>
      <c r="P65" s="25"/>
      <c r="Q65" s="25">
        <f t="shared" si="3"/>
        <v>94000</v>
      </c>
    </row>
    <row r="66" spans="2:17" x14ac:dyDescent="0.4">
      <c r="B66" s="23"/>
      <c r="C66" s="23"/>
      <c r="D66" s="24" t="s">
        <v>62</v>
      </c>
      <c r="E66" s="25"/>
      <c r="F66" s="25">
        <v>956590</v>
      </c>
      <c r="G66" s="25">
        <v>1339543</v>
      </c>
      <c r="H66" s="25"/>
      <c r="I66" s="25"/>
      <c r="J66" s="25"/>
      <c r="K66" s="25">
        <v>98958</v>
      </c>
      <c r="L66" s="25">
        <v>28147</v>
      </c>
      <c r="M66" s="25"/>
      <c r="N66" s="25">
        <v>2356</v>
      </c>
      <c r="O66" s="25">
        <f t="shared" si="2"/>
        <v>2425594</v>
      </c>
      <c r="P66" s="25"/>
      <c r="Q66" s="25">
        <f t="shared" si="3"/>
        <v>2425594</v>
      </c>
    </row>
    <row r="67" spans="2:17" x14ac:dyDescent="0.4">
      <c r="B67" s="23"/>
      <c r="C67" s="23"/>
      <c r="D67" s="24" t="s">
        <v>78</v>
      </c>
      <c r="E67" s="25"/>
      <c r="F67" s="25">
        <v>44843</v>
      </c>
      <c r="G67" s="25">
        <v>59643</v>
      </c>
      <c r="H67" s="25"/>
      <c r="I67" s="25"/>
      <c r="J67" s="25"/>
      <c r="K67" s="25">
        <v>4639</v>
      </c>
      <c r="L67" s="25">
        <v>1215</v>
      </c>
      <c r="M67" s="25"/>
      <c r="N67" s="25">
        <v>110</v>
      </c>
      <c r="O67" s="25">
        <f t="shared" si="2"/>
        <v>110450</v>
      </c>
      <c r="P67" s="25"/>
      <c r="Q67" s="25">
        <f t="shared" si="3"/>
        <v>110450</v>
      </c>
    </row>
    <row r="68" spans="2:17" x14ac:dyDescent="0.4">
      <c r="B68" s="23"/>
      <c r="C68" s="23"/>
      <c r="D68" s="24" t="s">
        <v>79</v>
      </c>
      <c r="E68" s="25"/>
      <c r="F68" s="25">
        <v>939378</v>
      </c>
      <c r="G68" s="25">
        <v>1249420</v>
      </c>
      <c r="H68" s="25"/>
      <c r="I68" s="25"/>
      <c r="J68" s="25"/>
      <c r="K68" s="25">
        <v>97177</v>
      </c>
      <c r="L68" s="25">
        <v>25451</v>
      </c>
      <c r="M68" s="25"/>
      <c r="N68" s="25">
        <v>2314</v>
      </c>
      <c r="O68" s="25">
        <f t="shared" si="2"/>
        <v>2313740</v>
      </c>
      <c r="P68" s="25"/>
      <c r="Q68" s="25">
        <f t="shared" si="3"/>
        <v>2313740</v>
      </c>
    </row>
    <row r="69" spans="2:17" x14ac:dyDescent="0.4">
      <c r="B69" s="23"/>
      <c r="C69" s="23"/>
      <c r="D69" s="24" t="s">
        <v>80</v>
      </c>
      <c r="E69" s="25"/>
      <c r="F69" s="25">
        <v>2030</v>
      </c>
      <c r="G69" s="25">
        <v>2700</v>
      </c>
      <c r="H69" s="25"/>
      <c r="I69" s="25"/>
      <c r="J69" s="25"/>
      <c r="K69" s="25">
        <v>210</v>
      </c>
      <c r="L69" s="25">
        <v>55</v>
      </c>
      <c r="M69" s="25"/>
      <c r="N69" s="25">
        <v>5</v>
      </c>
      <c r="O69" s="25">
        <f t="shared" si="2"/>
        <v>5000</v>
      </c>
      <c r="P69" s="25"/>
      <c r="Q69" s="25">
        <f t="shared" si="3"/>
        <v>5000</v>
      </c>
    </row>
    <row r="70" spans="2:17" x14ac:dyDescent="0.4">
      <c r="B70" s="23"/>
      <c r="C70" s="23"/>
      <c r="D70" s="24" t="s">
        <v>81</v>
      </c>
      <c r="E70" s="25"/>
      <c r="F70" s="25">
        <v>88590</v>
      </c>
      <c r="G70" s="25">
        <v>117828</v>
      </c>
      <c r="H70" s="25"/>
      <c r="I70" s="25"/>
      <c r="J70" s="25"/>
      <c r="K70" s="25">
        <v>9164</v>
      </c>
      <c r="L70" s="25">
        <v>2400</v>
      </c>
      <c r="M70" s="25"/>
      <c r="N70" s="25">
        <v>218</v>
      </c>
      <c r="O70" s="25">
        <f t="shared" si="2"/>
        <v>218200</v>
      </c>
      <c r="P70" s="25"/>
      <c r="Q70" s="25">
        <f t="shared" si="3"/>
        <v>218200</v>
      </c>
    </row>
    <row r="71" spans="2:17" x14ac:dyDescent="0.4">
      <c r="B71" s="23"/>
      <c r="C71" s="23"/>
      <c r="D71" s="24" t="s">
        <v>65</v>
      </c>
      <c r="E71" s="25"/>
      <c r="F71" s="25">
        <v>749545</v>
      </c>
      <c r="G71" s="25">
        <v>470929</v>
      </c>
      <c r="H71" s="25"/>
      <c r="I71" s="25"/>
      <c r="J71" s="25"/>
      <c r="K71" s="25">
        <v>45106</v>
      </c>
      <c r="L71" s="25">
        <v>24213</v>
      </c>
      <c r="M71" s="25"/>
      <c r="N71" s="25">
        <v>1224</v>
      </c>
      <c r="O71" s="25">
        <f t="shared" si="2"/>
        <v>1291017</v>
      </c>
      <c r="P71" s="25"/>
      <c r="Q71" s="25">
        <f t="shared" si="3"/>
        <v>1291017</v>
      </c>
    </row>
    <row r="72" spans="2:17" x14ac:dyDescent="0.4">
      <c r="B72" s="23"/>
      <c r="C72" s="23"/>
      <c r="D72" s="24" t="s">
        <v>82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>
        <f t="shared" ref="O72:O133" si="12">+E72+F72+G72+H72+I72+J72+K72+L72+M72+N72</f>
        <v>0</v>
      </c>
      <c r="P72" s="25"/>
      <c r="Q72" s="25">
        <f t="shared" ref="Q72:Q132" si="13">O72-ABS(P72)</f>
        <v>0</v>
      </c>
    </row>
    <row r="73" spans="2:17" x14ac:dyDescent="0.4">
      <c r="B73" s="23"/>
      <c r="C73" s="23"/>
      <c r="D73" s="24" t="s">
        <v>83</v>
      </c>
      <c r="E73" s="25">
        <f t="shared" ref="E73:N73" si="14">+E74+E75</f>
        <v>0</v>
      </c>
      <c r="F73" s="25">
        <f t="shared" si="14"/>
        <v>922113</v>
      </c>
      <c r="G73" s="25">
        <f t="shared" si="14"/>
        <v>0</v>
      </c>
      <c r="H73" s="25">
        <f t="shared" si="14"/>
        <v>0</v>
      </c>
      <c r="I73" s="25">
        <f t="shared" si="14"/>
        <v>0</v>
      </c>
      <c r="J73" s="25">
        <f t="shared" si="14"/>
        <v>0</v>
      </c>
      <c r="K73" s="25">
        <f t="shared" si="14"/>
        <v>0</v>
      </c>
      <c r="L73" s="25">
        <f t="shared" si="14"/>
        <v>0</v>
      </c>
      <c r="M73" s="25">
        <f t="shared" si="14"/>
        <v>0</v>
      </c>
      <c r="N73" s="25">
        <f t="shared" si="14"/>
        <v>0</v>
      </c>
      <c r="O73" s="25">
        <f t="shared" si="12"/>
        <v>922113</v>
      </c>
      <c r="P73" s="25">
        <f>+P74+P75</f>
        <v>0</v>
      </c>
      <c r="Q73" s="25">
        <f t="shared" si="13"/>
        <v>922113</v>
      </c>
    </row>
    <row r="74" spans="2:17" x14ac:dyDescent="0.4">
      <c r="B74" s="23"/>
      <c r="C74" s="23"/>
      <c r="D74" s="24" t="s">
        <v>84</v>
      </c>
      <c r="E74" s="25"/>
      <c r="F74" s="25">
        <v>922113</v>
      </c>
      <c r="G74" s="25"/>
      <c r="H74" s="25"/>
      <c r="I74" s="25"/>
      <c r="J74" s="25"/>
      <c r="K74" s="25"/>
      <c r="L74" s="25"/>
      <c r="M74" s="25"/>
      <c r="N74" s="25"/>
      <c r="O74" s="25">
        <f t="shared" si="12"/>
        <v>922113</v>
      </c>
      <c r="P74" s="25"/>
      <c r="Q74" s="25">
        <f t="shared" si="13"/>
        <v>922113</v>
      </c>
    </row>
    <row r="75" spans="2:17" x14ac:dyDescent="0.4">
      <c r="B75" s="23"/>
      <c r="C75" s="23"/>
      <c r="D75" s="24" t="s">
        <v>65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>
        <f t="shared" si="12"/>
        <v>0</v>
      </c>
      <c r="P75" s="25"/>
      <c r="Q75" s="25">
        <f t="shared" si="13"/>
        <v>0</v>
      </c>
    </row>
    <row r="76" spans="2:17" x14ac:dyDescent="0.4">
      <c r="B76" s="23"/>
      <c r="C76" s="23"/>
      <c r="D76" s="24" t="s">
        <v>85</v>
      </c>
      <c r="E76" s="25">
        <f t="shared" ref="E76:N76" si="15">+E77+E78</f>
        <v>0</v>
      </c>
      <c r="F76" s="25">
        <f t="shared" si="15"/>
        <v>0</v>
      </c>
      <c r="G76" s="25">
        <f t="shared" si="15"/>
        <v>0</v>
      </c>
      <c r="H76" s="25">
        <f t="shared" si="15"/>
        <v>0</v>
      </c>
      <c r="I76" s="25">
        <f t="shared" si="15"/>
        <v>0</v>
      </c>
      <c r="J76" s="25">
        <f t="shared" si="15"/>
        <v>0</v>
      </c>
      <c r="K76" s="25">
        <f t="shared" si="15"/>
        <v>0</v>
      </c>
      <c r="L76" s="25">
        <f t="shared" si="15"/>
        <v>0</v>
      </c>
      <c r="M76" s="25">
        <f t="shared" si="15"/>
        <v>0</v>
      </c>
      <c r="N76" s="25">
        <f t="shared" si="15"/>
        <v>0</v>
      </c>
      <c r="O76" s="25">
        <f t="shared" si="12"/>
        <v>0</v>
      </c>
      <c r="P76" s="25">
        <f>+P77+P78</f>
        <v>0</v>
      </c>
      <c r="Q76" s="25">
        <f t="shared" si="13"/>
        <v>0</v>
      </c>
    </row>
    <row r="77" spans="2:17" x14ac:dyDescent="0.4">
      <c r="B77" s="23"/>
      <c r="C77" s="23"/>
      <c r="D77" s="24" t="s">
        <v>86</v>
      </c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>
        <f t="shared" si="12"/>
        <v>0</v>
      </c>
      <c r="P77" s="25"/>
      <c r="Q77" s="25">
        <f t="shared" si="13"/>
        <v>0</v>
      </c>
    </row>
    <row r="78" spans="2:17" x14ac:dyDescent="0.4">
      <c r="B78" s="23"/>
      <c r="C78" s="23"/>
      <c r="D78" s="24" t="s">
        <v>87</v>
      </c>
      <c r="E78" s="25">
        <f t="shared" ref="E78:N78" si="16">+E79</f>
        <v>0</v>
      </c>
      <c r="F78" s="25">
        <f t="shared" si="16"/>
        <v>0</v>
      </c>
      <c r="G78" s="25">
        <f t="shared" si="16"/>
        <v>0</v>
      </c>
      <c r="H78" s="25">
        <f t="shared" si="16"/>
        <v>0</v>
      </c>
      <c r="I78" s="25">
        <f t="shared" si="16"/>
        <v>0</v>
      </c>
      <c r="J78" s="25">
        <f t="shared" si="16"/>
        <v>0</v>
      </c>
      <c r="K78" s="25">
        <f t="shared" si="16"/>
        <v>0</v>
      </c>
      <c r="L78" s="25">
        <f t="shared" si="16"/>
        <v>0</v>
      </c>
      <c r="M78" s="25">
        <f t="shared" si="16"/>
        <v>0</v>
      </c>
      <c r="N78" s="25">
        <f t="shared" si="16"/>
        <v>0</v>
      </c>
      <c r="O78" s="25">
        <f t="shared" si="12"/>
        <v>0</v>
      </c>
      <c r="P78" s="25">
        <f>+P79</f>
        <v>0</v>
      </c>
      <c r="Q78" s="25">
        <f t="shared" si="13"/>
        <v>0</v>
      </c>
    </row>
    <row r="79" spans="2:17" x14ac:dyDescent="0.4">
      <c r="B79" s="23"/>
      <c r="C79" s="23"/>
      <c r="D79" s="24" t="s">
        <v>88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>
        <f t="shared" si="12"/>
        <v>0</v>
      </c>
      <c r="P79" s="25"/>
      <c r="Q79" s="25">
        <f t="shared" si="13"/>
        <v>0</v>
      </c>
    </row>
    <row r="80" spans="2:17" x14ac:dyDescent="0.4">
      <c r="B80" s="23"/>
      <c r="C80" s="26"/>
      <c r="D80" s="27" t="s">
        <v>89</v>
      </c>
      <c r="E80" s="28">
        <f t="shared" ref="E80:N80" si="17">+E30+E39+E51+E72+E73+E76</f>
        <v>312850</v>
      </c>
      <c r="F80" s="28">
        <f t="shared" si="17"/>
        <v>72193771</v>
      </c>
      <c r="G80" s="28">
        <f t="shared" si="17"/>
        <v>86306149</v>
      </c>
      <c r="H80" s="28">
        <f t="shared" si="17"/>
        <v>9789</v>
      </c>
      <c r="I80" s="28">
        <f t="shared" si="17"/>
        <v>0</v>
      </c>
      <c r="J80" s="28">
        <f t="shared" si="17"/>
        <v>0</v>
      </c>
      <c r="K80" s="28">
        <f t="shared" si="17"/>
        <v>6904002</v>
      </c>
      <c r="L80" s="28">
        <f t="shared" si="17"/>
        <v>1829570</v>
      </c>
      <c r="M80" s="28">
        <f t="shared" si="17"/>
        <v>0</v>
      </c>
      <c r="N80" s="28">
        <f t="shared" si="17"/>
        <v>168489</v>
      </c>
      <c r="O80" s="28">
        <f t="shared" si="12"/>
        <v>167724620</v>
      </c>
      <c r="P80" s="28">
        <f>+P30+P39+P51+P72+P73+P76</f>
        <v>0</v>
      </c>
      <c r="Q80" s="28">
        <f t="shared" si="13"/>
        <v>167724620</v>
      </c>
    </row>
    <row r="81" spans="2:17" x14ac:dyDescent="0.4">
      <c r="B81" s="26"/>
      <c r="C81" s="29" t="s">
        <v>90</v>
      </c>
      <c r="D81" s="30"/>
      <c r="E81" s="31">
        <f t="shared" ref="E81:N81" si="18" xml:space="preserve"> +E29 - E80</f>
        <v>-312850</v>
      </c>
      <c r="F81" s="31">
        <f t="shared" si="18"/>
        <v>1574466</v>
      </c>
      <c r="G81" s="31">
        <f t="shared" si="18"/>
        <v>9611492</v>
      </c>
      <c r="H81" s="31">
        <f t="shared" si="18"/>
        <v>-9789</v>
      </c>
      <c r="I81" s="31">
        <f t="shared" si="18"/>
        <v>0</v>
      </c>
      <c r="J81" s="31">
        <f t="shared" si="18"/>
        <v>0</v>
      </c>
      <c r="K81" s="31">
        <f t="shared" si="18"/>
        <v>646180</v>
      </c>
      <c r="L81" s="31">
        <f t="shared" si="18"/>
        <v>201318</v>
      </c>
      <c r="M81" s="31">
        <f t="shared" si="18"/>
        <v>0</v>
      </c>
      <c r="N81" s="31">
        <f t="shared" si="18"/>
        <v>17250</v>
      </c>
      <c r="O81" s="31">
        <f t="shared" si="12"/>
        <v>11728067</v>
      </c>
      <c r="P81" s="31">
        <f xml:space="preserve"> +P29 - P80</f>
        <v>0</v>
      </c>
      <c r="Q81" s="31">
        <f>Q29-Q80</f>
        <v>11728067</v>
      </c>
    </row>
    <row r="82" spans="2:17" x14ac:dyDescent="0.4">
      <c r="B82" s="20" t="s">
        <v>91</v>
      </c>
      <c r="C82" s="20" t="s">
        <v>20</v>
      </c>
      <c r="D82" s="24" t="s">
        <v>92</v>
      </c>
      <c r="E82" s="25">
        <f t="shared" ref="E82:N82" si="19">+E83+E84</f>
        <v>0</v>
      </c>
      <c r="F82" s="25">
        <f t="shared" si="19"/>
        <v>0</v>
      </c>
      <c r="G82" s="25">
        <f t="shared" si="19"/>
        <v>0</v>
      </c>
      <c r="H82" s="25">
        <f t="shared" si="19"/>
        <v>0</v>
      </c>
      <c r="I82" s="25">
        <f t="shared" si="19"/>
        <v>0</v>
      </c>
      <c r="J82" s="25">
        <f t="shared" si="19"/>
        <v>0</v>
      </c>
      <c r="K82" s="25">
        <f t="shared" si="19"/>
        <v>0</v>
      </c>
      <c r="L82" s="25">
        <f t="shared" si="19"/>
        <v>0</v>
      </c>
      <c r="M82" s="25">
        <f t="shared" si="19"/>
        <v>0</v>
      </c>
      <c r="N82" s="25">
        <f t="shared" si="19"/>
        <v>0</v>
      </c>
      <c r="O82" s="25">
        <f t="shared" si="12"/>
        <v>0</v>
      </c>
      <c r="P82" s="25">
        <f>+P83+P84</f>
        <v>0</v>
      </c>
      <c r="Q82" s="25">
        <f t="shared" si="13"/>
        <v>0</v>
      </c>
    </row>
    <row r="83" spans="2:17" x14ac:dyDescent="0.4">
      <c r="B83" s="23"/>
      <c r="C83" s="23"/>
      <c r="D83" s="24" t="s">
        <v>93</v>
      </c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>
        <f t="shared" si="12"/>
        <v>0</v>
      </c>
      <c r="P83" s="25"/>
      <c r="Q83" s="25">
        <f t="shared" si="13"/>
        <v>0</v>
      </c>
    </row>
    <row r="84" spans="2:17" x14ac:dyDescent="0.4">
      <c r="B84" s="23"/>
      <c r="C84" s="23"/>
      <c r="D84" s="24" t="s">
        <v>94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>
        <f t="shared" si="12"/>
        <v>0</v>
      </c>
      <c r="P84" s="25"/>
      <c r="Q84" s="25">
        <f t="shared" si="13"/>
        <v>0</v>
      </c>
    </row>
    <row r="85" spans="2:17" x14ac:dyDescent="0.4">
      <c r="B85" s="23"/>
      <c r="C85" s="23"/>
      <c r="D85" s="24" t="s">
        <v>95</v>
      </c>
      <c r="E85" s="25">
        <f t="shared" ref="E85:N85" si="20">+E86+E87</f>
        <v>0</v>
      </c>
      <c r="F85" s="25">
        <f t="shared" si="20"/>
        <v>0</v>
      </c>
      <c r="G85" s="25">
        <f t="shared" si="20"/>
        <v>0</v>
      </c>
      <c r="H85" s="25">
        <f t="shared" si="20"/>
        <v>0</v>
      </c>
      <c r="I85" s="25">
        <f t="shared" si="20"/>
        <v>0</v>
      </c>
      <c r="J85" s="25">
        <f t="shared" si="20"/>
        <v>0</v>
      </c>
      <c r="K85" s="25">
        <f t="shared" si="20"/>
        <v>0</v>
      </c>
      <c r="L85" s="25">
        <f t="shared" si="20"/>
        <v>0</v>
      </c>
      <c r="M85" s="25">
        <f t="shared" si="20"/>
        <v>0</v>
      </c>
      <c r="N85" s="25">
        <f t="shared" si="20"/>
        <v>0</v>
      </c>
      <c r="O85" s="25">
        <f t="shared" si="12"/>
        <v>0</v>
      </c>
      <c r="P85" s="25">
        <f>+P86+P87</f>
        <v>0</v>
      </c>
      <c r="Q85" s="25">
        <f t="shared" si="13"/>
        <v>0</v>
      </c>
    </row>
    <row r="86" spans="2:17" x14ac:dyDescent="0.4">
      <c r="B86" s="23"/>
      <c r="C86" s="23"/>
      <c r="D86" s="24" t="s">
        <v>96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>
        <f t="shared" si="12"/>
        <v>0</v>
      </c>
      <c r="P86" s="25"/>
      <c r="Q86" s="25">
        <f t="shared" si="13"/>
        <v>0</v>
      </c>
    </row>
    <row r="87" spans="2:17" x14ac:dyDescent="0.4">
      <c r="B87" s="23"/>
      <c r="C87" s="23"/>
      <c r="D87" s="24" t="s">
        <v>97</v>
      </c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>
        <f t="shared" si="12"/>
        <v>0</v>
      </c>
      <c r="P87" s="25"/>
      <c r="Q87" s="25">
        <f t="shared" si="13"/>
        <v>0</v>
      </c>
    </row>
    <row r="88" spans="2:17" x14ac:dyDescent="0.4">
      <c r="B88" s="23"/>
      <c r="C88" s="23"/>
      <c r="D88" s="24" t="s">
        <v>98</v>
      </c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>
        <f t="shared" si="12"/>
        <v>0</v>
      </c>
      <c r="P88" s="25"/>
      <c r="Q88" s="25">
        <f t="shared" si="13"/>
        <v>0</v>
      </c>
    </row>
    <row r="89" spans="2:17" x14ac:dyDescent="0.4">
      <c r="B89" s="23"/>
      <c r="C89" s="23"/>
      <c r="D89" s="24" t="s">
        <v>99</v>
      </c>
      <c r="E89" s="25">
        <f t="shared" ref="E89:N89" si="21">+E90+E91</f>
        <v>0</v>
      </c>
      <c r="F89" s="25">
        <f t="shared" si="21"/>
        <v>0</v>
      </c>
      <c r="G89" s="25">
        <f t="shared" si="21"/>
        <v>0</v>
      </c>
      <c r="H89" s="25">
        <f t="shared" si="21"/>
        <v>0</v>
      </c>
      <c r="I89" s="25">
        <f t="shared" si="21"/>
        <v>0</v>
      </c>
      <c r="J89" s="25">
        <f t="shared" si="21"/>
        <v>0</v>
      </c>
      <c r="K89" s="25">
        <f t="shared" si="21"/>
        <v>0</v>
      </c>
      <c r="L89" s="25">
        <f t="shared" si="21"/>
        <v>0</v>
      </c>
      <c r="M89" s="25">
        <f t="shared" si="21"/>
        <v>0</v>
      </c>
      <c r="N89" s="25">
        <f t="shared" si="21"/>
        <v>0</v>
      </c>
      <c r="O89" s="25">
        <f t="shared" si="12"/>
        <v>0</v>
      </c>
      <c r="P89" s="25">
        <f>+P90+P91</f>
        <v>0</v>
      </c>
      <c r="Q89" s="25">
        <f t="shared" si="13"/>
        <v>0</v>
      </c>
    </row>
    <row r="90" spans="2:17" x14ac:dyDescent="0.4">
      <c r="B90" s="23"/>
      <c r="C90" s="23"/>
      <c r="D90" s="24" t="s">
        <v>100</v>
      </c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>
        <f t="shared" si="12"/>
        <v>0</v>
      </c>
      <c r="P90" s="25"/>
      <c r="Q90" s="25">
        <f t="shared" si="13"/>
        <v>0</v>
      </c>
    </row>
    <row r="91" spans="2:17" x14ac:dyDescent="0.4">
      <c r="B91" s="23"/>
      <c r="C91" s="23"/>
      <c r="D91" s="24" t="s">
        <v>101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>
        <f t="shared" si="12"/>
        <v>0</v>
      </c>
      <c r="P91" s="25"/>
      <c r="Q91" s="25">
        <f t="shared" si="13"/>
        <v>0</v>
      </c>
    </row>
    <row r="92" spans="2:17" x14ac:dyDescent="0.4">
      <c r="B92" s="23"/>
      <c r="C92" s="23"/>
      <c r="D92" s="24" t="s">
        <v>102</v>
      </c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>
        <f t="shared" si="12"/>
        <v>0</v>
      </c>
      <c r="P92" s="25"/>
      <c r="Q92" s="25">
        <f t="shared" si="13"/>
        <v>0</v>
      </c>
    </row>
    <row r="93" spans="2:17" x14ac:dyDescent="0.4">
      <c r="B93" s="23"/>
      <c r="C93" s="26"/>
      <c r="D93" s="27" t="s">
        <v>103</v>
      </c>
      <c r="E93" s="28">
        <f t="shared" ref="E93:N93" si="22">+E82+E85+E88+E89+E92</f>
        <v>0</v>
      </c>
      <c r="F93" s="28">
        <f t="shared" si="22"/>
        <v>0</v>
      </c>
      <c r="G93" s="28">
        <f t="shared" si="22"/>
        <v>0</v>
      </c>
      <c r="H93" s="28">
        <f t="shared" si="22"/>
        <v>0</v>
      </c>
      <c r="I93" s="28">
        <f t="shared" si="22"/>
        <v>0</v>
      </c>
      <c r="J93" s="28">
        <f t="shared" si="22"/>
        <v>0</v>
      </c>
      <c r="K93" s="28">
        <f t="shared" si="22"/>
        <v>0</v>
      </c>
      <c r="L93" s="28">
        <f t="shared" si="22"/>
        <v>0</v>
      </c>
      <c r="M93" s="28">
        <f t="shared" si="22"/>
        <v>0</v>
      </c>
      <c r="N93" s="28">
        <f t="shared" si="22"/>
        <v>0</v>
      </c>
      <c r="O93" s="28">
        <f t="shared" si="12"/>
        <v>0</v>
      </c>
      <c r="P93" s="28">
        <f>+P82+P85+P88+P89+P92</f>
        <v>0</v>
      </c>
      <c r="Q93" s="28">
        <f t="shared" si="13"/>
        <v>0</v>
      </c>
    </row>
    <row r="94" spans="2:17" x14ac:dyDescent="0.4">
      <c r="B94" s="23"/>
      <c r="C94" s="20" t="s">
        <v>44</v>
      </c>
      <c r="D94" s="24" t="s">
        <v>104</v>
      </c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>
        <f t="shared" si="12"/>
        <v>0</v>
      </c>
      <c r="P94" s="25"/>
      <c r="Q94" s="25">
        <f t="shared" si="13"/>
        <v>0</v>
      </c>
    </row>
    <row r="95" spans="2:17" x14ac:dyDescent="0.4">
      <c r="B95" s="23"/>
      <c r="C95" s="23"/>
      <c r="D95" s="24" t="s">
        <v>105</v>
      </c>
      <c r="E95" s="25">
        <f t="shared" ref="E95:N95" si="23">+E96+E97+E98+E99+E100</f>
        <v>0</v>
      </c>
      <c r="F95" s="25">
        <f t="shared" si="23"/>
        <v>9390000</v>
      </c>
      <c r="G95" s="25">
        <f t="shared" si="23"/>
        <v>0</v>
      </c>
      <c r="H95" s="25">
        <f t="shared" si="23"/>
        <v>0</v>
      </c>
      <c r="I95" s="25">
        <f t="shared" si="23"/>
        <v>0</v>
      </c>
      <c r="J95" s="25">
        <f t="shared" si="23"/>
        <v>0</v>
      </c>
      <c r="K95" s="25">
        <f t="shared" si="23"/>
        <v>0</v>
      </c>
      <c r="L95" s="25">
        <f t="shared" si="23"/>
        <v>0</v>
      </c>
      <c r="M95" s="25">
        <f t="shared" si="23"/>
        <v>0</v>
      </c>
      <c r="N95" s="25">
        <f t="shared" si="23"/>
        <v>0</v>
      </c>
      <c r="O95" s="25">
        <f t="shared" si="12"/>
        <v>9390000</v>
      </c>
      <c r="P95" s="25">
        <f>+P96+P97+P98+P99+P100</f>
        <v>0</v>
      </c>
      <c r="Q95" s="25">
        <f t="shared" si="13"/>
        <v>9390000</v>
      </c>
    </row>
    <row r="96" spans="2:17" x14ac:dyDescent="0.4">
      <c r="B96" s="23"/>
      <c r="C96" s="23"/>
      <c r="D96" s="24" t="s">
        <v>106</v>
      </c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>
        <f t="shared" si="12"/>
        <v>0</v>
      </c>
      <c r="P96" s="25"/>
      <c r="Q96" s="25">
        <f t="shared" si="13"/>
        <v>0</v>
      </c>
    </row>
    <row r="97" spans="2:17" x14ac:dyDescent="0.4">
      <c r="B97" s="23"/>
      <c r="C97" s="23"/>
      <c r="D97" s="24" t="s">
        <v>107</v>
      </c>
      <c r="E97" s="25"/>
      <c r="F97" s="25">
        <v>9388000</v>
      </c>
      <c r="G97" s="25"/>
      <c r="H97" s="25"/>
      <c r="I97" s="25"/>
      <c r="J97" s="25"/>
      <c r="K97" s="25"/>
      <c r="L97" s="25"/>
      <c r="M97" s="25"/>
      <c r="N97" s="25"/>
      <c r="O97" s="25">
        <f t="shared" si="12"/>
        <v>9388000</v>
      </c>
      <c r="P97" s="25"/>
      <c r="Q97" s="25">
        <f t="shared" si="13"/>
        <v>9388000</v>
      </c>
    </row>
    <row r="98" spans="2:17" x14ac:dyDescent="0.4">
      <c r="B98" s="23"/>
      <c r="C98" s="23"/>
      <c r="D98" s="24" t="s">
        <v>108</v>
      </c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>
        <f t="shared" si="12"/>
        <v>0</v>
      </c>
      <c r="P98" s="25"/>
      <c r="Q98" s="25">
        <f t="shared" si="13"/>
        <v>0</v>
      </c>
    </row>
    <row r="99" spans="2:17" x14ac:dyDescent="0.4">
      <c r="B99" s="23"/>
      <c r="C99" s="23"/>
      <c r="D99" s="24" t="s">
        <v>109</v>
      </c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>
        <f t="shared" si="12"/>
        <v>0</v>
      </c>
      <c r="P99" s="25"/>
      <c r="Q99" s="25">
        <f t="shared" si="13"/>
        <v>0</v>
      </c>
    </row>
    <row r="100" spans="2:17" x14ac:dyDescent="0.4">
      <c r="B100" s="23"/>
      <c r="C100" s="23"/>
      <c r="D100" s="24" t="s">
        <v>110</v>
      </c>
      <c r="E100" s="25"/>
      <c r="F100" s="25">
        <v>2000</v>
      </c>
      <c r="G100" s="25"/>
      <c r="H100" s="25"/>
      <c r="I100" s="25"/>
      <c r="J100" s="25"/>
      <c r="K100" s="25"/>
      <c r="L100" s="25"/>
      <c r="M100" s="25"/>
      <c r="N100" s="25"/>
      <c r="O100" s="25">
        <f t="shared" si="12"/>
        <v>2000</v>
      </c>
      <c r="P100" s="25"/>
      <c r="Q100" s="25">
        <f t="shared" si="13"/>
        <v>2000</v>
      </c>
    </row>
    <row r="101" spans="2:17" x14ac:dyDescent="0.4">
      <c r="B101" s="23"/>
      <c r="C101" s="23"/>
      <c r="D101" s="24" t="s">
        <v>111</v>
      </c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>
        <f t="shared" si="12"/>
        <v>0</v>
      </c>
      <c r="P101" s="25"/>
      <c r="Q101" s="25">
        <f t="shared" si="13"/>
        <v>0</v>
      </c>
    </row>
    <row r="102" spans="2:17" x14ac:dyDescent="0.4">
      <c r="B102" s="23"/>
      <c r="C102" s="23"/>
      <c r="D102" s="24" t="s">
        <v>112</v>
      </c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>
        <f t="shared" si="12"/>
        <v>0</v>
      </c>
      <c r="P102" s="25"/>
      <c r="Q102" s="25">
        <f t="shared" si="13"/>
        <v>0</v>
      </c>
    </row>
    <row r="103" spans="2:17" x14ac:dyDescent="0.4">
      <c r="B103" s="23"/>
      <c r="C103" s="23"/>
      <c r="D103" s="24" t="s">
        <v>113</v>
      </c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>
        <f t="shared" si="12"/>
        <v>0</v>
      </c>
      <c r="P103" s="25"/>
      <c r="Q103" s="25">
        <f t="shared" si="13"/>
        <v>0</v>
      </c>
    </row>
    <row r="104" spans="2:17" x14ac:dyDescent="0.4">
      <c r="B104" s="23"/>
      <c r="C104" s="26"/>
      <c r="D104" s="27" t="s">
        <v>114</v>
      </c>
      <c r="E104" s="28">
        <f t="shared" ref="E104:N104" si="24">+E94+E95+E101+E102+E103</f>
        <v>0</v>
      </c>
      <c r="F104" s="28">
        <f t="shared" si="24"/>
        <v>9390000</v>
      </c>
      <c r="G104" s="28">
        <f t="shared" si="24"/>
        <v>0</v>
      </c>
      <c r="H104" s="28">
        <f t="shared" si="24"/>
        <v>0</v>
      </c>
      <c r="I104" s="28">
        <f t="shared" si="24"/>
        <v>0</v>
      </c>
      <c r="J104" s="28">
        <f t="shared" si="24"/>
        <v>0</v>
      </c>
      <c r="K104" s="28">
        <f t="shared" si="24"/>
        <v>0</v>
      </c>
      <c r="L104" s="28">
        <f t="shared" si="24"/>
        <v>0</v>
      </c>
      <c r="M104" s="28">
        <f t="shared" si="24"/>
        <v>0</v>
      </c>
      <c r="N104" s="28">
        <f t="shared" si="24"/>
        <v>0</v>
      </c>
      <c r="O104" s="28">
        <f t="shared" si="12"/>
        <v>9390000</v>
      </c>
      <c r="P104" s="28">
        <f>+P94+P95+P101+P102+P103</f>
        <v>0</v>
      </c>
      <c r="Q104" s="28">
        <f t="shared" si="13"/>
        <v>9390000</v>
      </c>
    </row>
    <row r="105" spans="2:17" x14ac:dyDescent="0.4">
      <c r="B105" s="26"/>
      <c r="C105" s="32" t="s">
        <v>115</v>
      </c>
      <c r="D105" s="30"/>
      <c r="E105" s="31">
        <f t="shared" ref="E105:N105" si="25" xml:space="preserve"> +E93 - E104</f>
        <v>0</v>
      </c>
      <c r="F105" s="31">
        <f t="shared" si="25"/>
        <v>-9390000</v>
      </c>
      <c r="G105" s="31">
        <f t="shared" si="25"/>
        <v>0</v>
      </c>
      <c r="H105" s="31">
        <f t="shared" si="25"/>
        <v>0</v>
      </c>
      <c r="I105" s="31">
        <f t="shared" si="25"/>
        <v>0</v>
      </c>
      <c r="J105" s="31">
        <f t="shared" si="25"/>
        <v>0</v>
      </c>
      <c r="K105" s="31">
        <f t="shared" si="25"/>
        <v>0</v>
      </c>
      <c r="L105" s="31">
        <f t="shared" si="25"/>
        <v>0</v>
      </c>
      <c r="M105" s="31">
        <f t="shared" si="25"/>
        <v>0</v>
      </c>
      <c r="N105" s="31">
        <f t="shared" si="25"/>
        <v>0</v>
      </c>
      <c r="O105" s="31">
        <f t="shared" si="12"/>
        <v>-9390000</v>
      </c>
      <c r="P105" s="31">
        <f xml:space="preserve"> +P93 - P104</f>
        <v>0</v>
      </c>
      <c r="Q105" s="31">
        <f>Q93-Q104</f>
        <v>-9390000</v>
      </c>
    </row>
    <row r="106" spans="2:17" x14ac:dyDescent="0.4">
      <c r="B106" s="20" t="s">
        <v>116</v>
      </c>
      <c r="C106" s="20" t="s">
        <v>20</v>
      </c>
      <c r="D106" s="24" t="s">
        <v>117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>
        <f t="shared" si="12"/>
        <v>0</v>
      </c>
      <c r="P106" s="25"/>
      <c r="Q106" s="25">
        <f t="shared" si="13"/>
        <v>0</v>
      </c>
    </row>
    <row r="107" spans="2:17" x14ac:dyDescent="0.4">
      <c r="B107" s="23"/>
      <c r="C107" s="23"/>
      <c r="D107" s="24" t="s">
        <v>118</v>
      </c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>
        <f t="shared" si="12"/>
        <v>0</v>
      </c>
      <c r="P107" s="25"/>
      <c r="Q107" s="25">
        <f t="shared" si="13"/>
        <v>0</v>
      </c>
    </row>
    <row r="108" spans="2:17" x14ac:dyDescent="0.4">
      <c r="B108" s="23"/>
      <c r="C108" s="23"/>
      <c r="D108" s="24" t="s">
        <v>119</v>
      </c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>
        <f t="shared" si="12"/>
        <v>0</v>
      </c>
      <c r="P108" s="25"/>
      <c r="Q108" s="25">
        <f t="shared" si="13"/>
        <v>0</v>
      </c>
    </row>
    <row r="109" spans="2:17" x14ac:dyDescent="0.4">
      <c r="B109" s="23"/>
      <c r="C109" s="23"/>
      <c r="D109" s="24" t="s">
        <v>120</v>
      </c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>
        <f t="shared" si="12"/>
        <v>0</v>
      </c>
      <c r="P109" s="25"/>
      <c r="Q109" s="25">
        <f t="shared" si="13"/>
        <v>0</v>
      </c>
    </row>
    <row r="110" spans="2:17" x14ac:dyDescent="0.4">
      <c r="B110" s="23"/>
      <c r="C110" s="23"/>
      <c r="D110" s="24" t="s">
        <v>121</v>
      </c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>
        <f t="shared" si="12"/>
        <v>0</v>
      </c>
      <c r="P110" s="25"/>
      <c r="Q110" s="25">
        <f t="shared" si="13"/>
        <v>0</v>
      </c>
    </row>
    <row r="111" spans="2:17" x14ac:dyDescent="0.4">
      <c r="B111" s="23"/>
      <c r="C111" s="23"/>
      <c r="D111" s="24" t="s">
        <v>122</v>
      </c>
      <c r="E111" s="25">
        <f t="shared" ref="E111:N111" si="26">+E112</f>
        <v>0</v>
      </c>
      <c r="F111" s="25">
        <f t="shared" si="26"/>
        <v>0</v>
      </c>
      <c r="G111" s="25">
        <f t="shared" si="26"/>
        <v>0</v>
      </c>
      <c r="H111" s="25">
        <f t="shared" si="26"/>
        <v>0</v>
      </c>
      <c r="I111" s="25">
        <f t="shared" si="26"/>
        <v>0</v>
      </c>
      <c r="J111" s="25">
        <f t="shared" si="26"/>
        <v>0</v>
      </c>
      <c r="K111" s="25">
        <f t="shared" si="26"/>
        <v>0</v>
      </c>
      <c r="L111" s="25">
        <f t="shared" si="26"/>
        <v>0</v>
      </c>
      <c r="M111" s="25">
        <f t="shared" si="26"/>
        <v>0</v>
      </c>
      <c r="N111" s="25">
        <f t="shared" si="26"/>
        <v>0</v>
      </c>
      <c r="O111" s="25">
        <f t="shared" si="12"/>
        <v>0</v>
      </c>
      <c r="P111" s="25">
        <f>+P112</f>
        <v>0</v>
      </c>
      <c r="Q111" s="25">
        <f t="shared" si="13"/>
        <v>0</v>
      </c>
    </row>
    <row r="112" spans="2:17" x14ac:dyDescent="0.4">
      <c r="B112" s="23"/>
      <c r="C112" s="23"/>
      <c r="D112" s="24" t="s">
        <v>123</v>
      </c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>
        <f t="shared" si="12"/>
        <v>0</v>
      </c>
      <c r="P112" s="25"/>
      <c r="Q112" s="25">
        <f t="shared" si="13"/>
        <v>0</v>
      </c>
    </row>
    <row r="113" spans="2:17" x14ac:dyDescent="0.4">
      <c r="B113" s="23"/>
      <c r="C113" s="23"/>
      <c r="D113" s="24" t="s">
        <v>124</v>
      </c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>
        <f t="shared" si="12"/>
        <v>0</v>
      </c>
      <c r="P113" s="25"/>
      <c r="Q113" s="25">
        <f t="shared" si="13"/>
        <v>0</v>
      </c>
    </row>
    <row r="114" spans="2:17" x14ac:dyDescent="0.4">
      <c r="B114" s="23"/>
      <c r="C114" s="23"/>
      <c r="D114" s="24" t="s">
        <v>125</v>
      </c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>
        <f t="shared" si="12"/>
        <v>0</v>
      </c>
      <c r="P114" s="25"/>
      <c r="Q114" s="25">
        <f t="shared" si="13"/>
        <v>0</v>
      </c>
    </row>
    <row r="115" spans="2:17" x14ac:dyDescent="0.4">
      <c r="B115" s="23"/>
      <c r="C115" s="23"/>
      <c r="D115" s="24" t="s">
        <v>126</v>
      </c>
      <c r="E115" s="25">
        <v>312850</v>
      </c>
      <c r="F115" s="25"/>
      <c r="G115" s="25"/>
      <c r="H115" s="25"/>
      <c r="I115" s="25"/>
      <c r="J115" s="25"/>
      <c r="K115" s="25"/>
      <c r="L115" s="25"/>
      <c r="M115" s="25"/>
      <c r="N115" s="25"/>
      <c r="O115" s="25">
        <f t="shared" si="12"/>
        <v>312850</v>
      </c>
      <c r="P115" s="25"/>
      <c r="Q115" s="25">
        <f t="shared" si="13"/>
        <v>312850</v>
      </c>
    </row>
    <row r="116" spans="2:17" x14ac:dyDescent="0.4">
      <c r="B116" s="23"/>
      <c r="C116" s="23"/>
      <c r="D116" s="24" t="s">
        <v>127</v>
      </c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>
        <f t="shared" si="12"/>
        <v>0</v>
      </c>
      <c r="P116" s="25"/>
      <c r="Q116" s="25">
        <f t="shared" si="13"/>
        <v>0</v>
      </c>
    </row>
    <row r="117" spans="2:17" x14ac:dyDescent="0.4">
      <c r="B117" s="23"/>
      <c r="C117" s="26"/>
      <c r="D117" s="27" t="s">
        <v>128</v>
      </c>
      <c r="E117" s="28">
        <f t="shared" ref="E117:N117" si="27">+E106+E107+E108+E109+E110+E111+E113+E114+E115+E116</f>
        <v>312850</v>
      </c>
      <c r="F117" s="28">
        <f t="shared" si="27"/>
        <v>0</v>
      </c>
      <c r="G117" s="28">
        <f t="shared" si="27"/>
        <v>0</v>
      </c>
      <c r="H117" s="28">
        <f t="shared" si="27"/>
        <v>0</v>
      </c>
      <c r="I117" s="28">
        <f t="shared" si="27"/>
        <v>0</v>
      </c>
      <c r="J117" s="28">
        <f t="shared" si="27"/>
        <v>0</v>
      </c>
      <c r="K117" s="28">
        <f t="shared" si="27"/>
        <v>0</v>
      </c>
      <c r="L117" s="28">
        <f t="shared" si="27"/>
        <v>0</v>
      </c>
      <c r="M117" s="28">
        <f t="shared" si="27"/>
        <v>0</v>
      </c>
      <c r="N117" s="28">
        <f t="shared" si="27"/>
        <v>0</v>
      </c>
      <c r="O117" s="28">
        <f t="shared" si="12"/>
        <v>312850</v>
      </c>
      <c r="P117" s="28">
        <f>+P106+P107+P108+P109+P110+P111+P113+P114+P115+P116</f>
        <v>0</v>
      </c>
      <c r="Q117" s="28">
        <f t="shared" si="13"/>
        <v>312850</v>
      </c>
    </row>
    <row r="118" spans="2:17" x14ac:dyDescent="0.4">
      <c r="B118" s="23"/>
      <c r="C118" s="20" t="s">
        <v>44</v>
      </c>
      <c r="D118" s="24" t="s">
        <v>129</v>
      </c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>
        <f t="shared" si="12"/>
        <v>0</v>
      </c>
      <c r="P118" s="25"/>
      <c r="Q118" s="25">
        <f t="shared" si="13"/>
        <v>0</v>
      </c>
    </row>
    <row r="119" spans="2:17" x14ac:dyDescent="0.4">
      <c r="B119" s="23"/>
      <c r="C119" s="23"/>
      <c r="D119" s="24" t="s">
        <v>130</v>
      </c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>
        <f t="shared" si="12"/>
        <v>0</v>
      </c>
      <c r="P119" s="25"/>
      <c r="Q119" s="25">
        <f t="shared" si="13"/>
        <v>0</v>
      </c>
    </row>
    <row r="120" spans="2:17" x14ac:dyDescent="0.4">
      <c r="B120" s="23"/>
      <c r="C120" s="23"/>
      <c r="D120" s="24" t="s">
        <v>131</v>
      </c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>
        <f t="shared" si="12"/>
        <v>0</v>
      </c>
      <c r="P120" s="25"/>
      <c r="Q120" s="25">
        <f t="shared" si="13"/>
        <v>0</v>
      </c>
    </row>
    <row r="121" spans="2:17" x14ac:dyDescent="0.4">
      <c r="B121" s="23"/>
      <c r="C121" s="23"/>
      <c r="D121" s="24" t="s">
        <v>132</v>
      </c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>
        <f t="shared" si="12"/>
        <v>0</v>
      </c>
      <c r="P121" s="25"/>
      <c r="Q121" s="25">
        <f t="shared" si="13"/>
        <v>0</v>
      </c>
    </row>
    <row r="122" spans="2:17" x14ac:dyDescent="0.4">
      <c r="B122" s="23"/>
      <c r="C122" s="23"/>
      <c r="D122" s="24" t="s">
        <v>133</v>
      </c>
      <c r="E122" s="25">
        <f t="shared" ref="E122:N122" si="28">+E123+E124</f>
        <v>0</v>
      </c>
      <c r="F122" s="25">
        <f t="shared" si="28"/>
        <v>0</v>
      </c>
      <c r="G122" s="25">
        <f t="shared" si="28"/>
        <v>0</v>
      </c>
      <c r="H122" s="25">
        <f t="shared" si="28"/>
        <v>0</v>
      </c>
      <c r="I122" s="25">
        <f t="shared" si="28"/>
        <v>0</v>
      </c>
      <c r="J122" s="25">
        <f t="shared" si="28"/>
        <v>0</v>
      </c>
      <c r="K122" s="25">
        <f t="shared" si="28"/>
        <v>0</v>
      </c>
      <c r="L122" s="25">
        <f t="shared" si="28"/>
        <v>0</v>
      </c>
      <c r="M122" s="25">
        <f t="shared" si="28"/>
        <v>0</v>
      </c>
      <c r="N122" s="25">
        <f t="shared" si="28"/>
        <v>0</v>
      </c>
      <c r="O122" s="25">
        <f t="shared" si="12"/>
        <v>0</v>
      </c>
      <c r="P122" s="25">
        <f>+P123+P124</f>
        <v>0</v>
      </c>
      <c r="Q122" s="25">
        <f t="shared" si="13"/>
        <v>0</v>
      </c>
    </row>
    <row r="123" spans="2:17" x14ac:dyDescent="0.4">
      <c r="B123" s="23"/>
      <c r="C123" s="23"/>
      <c r="D123" s="24" t="s">
        <v>134</v>
      </c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>
        <f t="shared" si="12"/>
        <v>0</v>
      </c>
      <c r="P123" s="25"/>
      <c r="Q123" s="25">
        <f t="shared" si="13"/>
        <v>0</v>
      </c>
    </row>
    <row r="124" spans="2:17" x14ac:dyDescent="0.4">
      <c r="B124" s="23"/>
      <c r="C124" s="23"/>
      <c r="D124" s="24" t="s">
        <v>135</v>
      </c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>
        <f t="shared" si="12"/>
        <v>0</v>
      </c>
      <c r="P124" s="25"/>
      <c r="Q124" s="25">
        <f t="shared" si="13"/>
        <v>0</v>
      </c>
    </row>
    <row r="125" spans="2:17" x14ac:dyDescent="0.4">
      <c r="B125" s="23"/>
      <c r="C125" s="23"/>
      <c r="D125" s="33" t="s">
        <v>136</v>
      </c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>
        <f t="shared" si="12"/>
        <v>0</v>
      </c>
      <c r="P125" s="34"/>
      <c r="Q125" s="34">
        <f t="shared" si="13"/>
        <v>0</v>
      </c>
    </row>
    <row r="126" spans="2:17" x14ac:dyDescent="0.4">
      <c r="B126" s="23"/>
      <c r="C126" s="23"/>
      <c r="D126" s="33" t="s">
        <v>137</v>
      </c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>
        <f t="shared" si="12"/>
        <v>0</v>
      </c>
      <c r="P126" s="34"/>
      <c r="Q126" s="34">
        <f t="shared" si="13"/>
        <v>0</v>
      </c>
    </row>
    <row r="127" spans="2:17" x14ac:dyDescent="0.4">
      <c r="B127" s="23"/>
      <c r="C127" s="23"/>
      <c r="D127" s="35" t="s">
        <v>138</v>
      </c>
      <c r="E127" s="34"/>
      <c r="F127" s="34">
        <v>312850</v>
      </c>
      <c r="G127" s="34"/>
      <c r="H127" s="34"/>
      <c r="I127" s="34"/>
      <c r="J127" s="34"/>
      <c r="K127" s="34"/>
      <c r="L127" s="34"/>
      <c r="M127" s="34"/>
      <c r="N127" s="34"/>
      <c r="O127" s="34">
        <f t="shared" si="12"/>
        <v>312850</v>
      </c>
      <c r="P127" s="34"/>
      <c r="Q127" s="34">
        <f t="shared" si="13"/>
        <v>312850</v>
      </c>
    </row>
    <row r="128" spans="2:17" x14ac:dyDescent="0.4">
      <c r="B128" s="23"/>
      <c r="C128" s="23"/>
      <c r="D128" s="33" t="s">
        <v>139</v>
      </c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>
        <f t="shared" si="12"/>
        <v>0</v>
      </c>
      <c r="P128" s="34"/>
      <c r="Q128" s="34">
        <f t="shared" si="13"/>
        <v>0</v>
      </c>
    </row>
    <row r="129" spans="2:17" x14ac:dyDescent="0.4">
      <c r="B129" s="23"/>
      <c r="C129" s="26"/>
      <c r="D129" s="36" t="s">
        <v>140</v>
      </c>
      <c r="E129" s="37">
        <f t="shared" ref="E129:N129" si="29">+E118+E119+E120+E121+E122+E125+E126+E127+E128</f>
        <v>0</v>
      </c>
      <c r="F129" s="37">
        <f t="shared" si="29"/>
        <v>312850</v>
      </c>
      <c r="G129" s="37">
        <f t="shared" si="29"/>
        <v>0</v>
      </c>
      <c r="H129" s="37">
        <f t="shared" si="29"/>
        <v>0</v>
      </c>
      <c r="I129" s="37">
        <f t="shared" si="29"/>
        <v>0</v>
      </c>
      <c r="J129" s="37">
        <f t="shared" si="29"/>
        <v>0</v>
      </c>
      <c r="K129" s="37">
        <f t="shared" si="29"/>
        <v>0</v>
      </c>
      <c r="L129" s="37">
        <f t="shared" si="29"/>
        <v>0</v>
      </c>
      <c r="M129" s="37">
        <f t="shared" si="29"/>
        <v>0</v>
      </c>
      <c r="N129" s="37">
        <f t="shared" si="29"/>
        <v>0</v>
      </c>
      <c r="O129" s="37">
        <f t="shared" si="12"/>
        <v>312850</v>
      </c>
      <c r="P129" s="37">
        <f>+P118+P119+P120+P121+P122+P125+P126+P127+P128</f>
        <v>0</v>
      </c>
      <c r="Q129" s="37">
        <f t="shared" si="13"/>
        <v>312850</v>
      </c>
    </row>
    <row r="130" spans="2:17" x14ac:dyDescent="0.4">
      <c r="B130" s="26"/>
      <c r="C130" s="32" t="s">
        <v>141</v>
      </c>
      <c r="D130" s="30"/>
      <c r="E130" s="31">
        <f t="shared" ref="E130:N130" si="30" xml:space="preserve"> +E117 - E129</f>
        <v>312850</v>
      </c>
      <c r="F130" s="31">
        <f t="shared" si="30"/>
        <v>-312850</v>
      </c>
      <c r="G130" s="31">
        <f t="shared" si="30"/>
        <v>0</v>
      </c>
      <c r="H130" s="31">
        <f t="shared" si="30"/>
        <v>0</v>
      </c>
      <c r="I130" s="31">
        <f t="shared" si="30"/>
        <v>0</v>
      </c>
      <c r="J130" s="31">
        <f t="shared" si="30"/>
        <v>0</v>
      </c>
      <c r="K130" s="31">
        <f t="shared" si="30"/>
        <v>0</v>
      </c>
      <c r="L130" s="31">
        <f t="shared" si="30"/>
        <v>0</v>
      </c>
      <c r="M130" s="31">
        <f t="shared" si="30"/>
        <v>0</v>
      </c>
      <c r="N130" s="31">
        <f t="shared" si="30"/>
        <v>0</v>
      </c>
      <c r="O130" s="31">
        <f t="shared" si="12"/>
        <v>0</v>
      </c>
      <c r="P130" s="31">
        <f xml:space="preserve"> +P117 - P129</f>
        <v>0</v>
      </c>
      <c r="Q130" s="31">
        <f>Q117-Q129</f>
        <v>0</v>
      </c>
    </row>
    <row r="131" spans="2:17" x14ac:dyDescent="0.4">
      <c r="B131" s="32" t="s">
        <v>142</v>
      </c>
      <c r="C131" s="29"/>
      <c r="D131" s="30"/>
      <c r="E131" s="31">
        <f t="shared" ref="E131:N131" si="31" xml:space="preserve"> +E81 +E105 +E130</f>
        <v>0</v>
      </c>
      <c r="F131" s="31">
        <f t="shared" si="31"/>
        <v>-8128384</v>
      </c>
      <c r="G131" s="31">
        <f t="shared" si="31"/>
        <v>9611492</v>
      </c>
      <c r="H131" s="31">
        <f t="shared" si="31"/>
        <v>-9789</v>
      </c>
      <c r="I131" s="31">
        <f t="shared" si="31"/>
        <v>0</v>
      </c>
      <c r="J131" s="31">
        <f t="shared" si="31"/>
        <v>0</v>
      </c>
      <c r="K131" s="31">
        <f t="shared" si="31"/>
        <v>646180</v>
      </c>
      <c r="L131" s="31">
        <f t="shared" si="31"/>
        <v>201318</v>
      </c>
      <c r="M131" s="31">
        <f t="shared" si="31"/>
        <v>0</v>
      </c>
      <c r="N131" s="31">
        <f t="shared" si="31"/>
        <v>17250</v>
      </c>
      <c r="O131" s="31">
        <f t="shared" si="12"/>
        <v>2338067</v>
      </c>
      <c r="P131" s="31">
        <f xml:space="preserve"> +P81 +P105 +P130</f>
        <v>0</v>
      </c>
      <c r="Q131" s="31">
        <f>Q81+Q105+Q130</f>
        <v>2338067</v>
      </c>
    </row>
    <row r="132" spans="2:17" x14ac:dyDescent="0.4">
      <c r="B132" s="32" t="s">
        <v>143</v>
      </c>
      <c r="C132" s="29"/>
      <c r="D132" s="30"/>
      <c r="E132" s="31">
        <v>-596717</v>
      </c>
      <c r="F132" s="31">
        <v>145840130</v>
      </c>
      <c r="G132" s="31">
        <v>41580696</v>
      </c>
      <c r="H132" s="31">
        <v>14067106</v>
      </c>
      <c r="I132" s="31">
        <v>39818</v>
      </c>
      <c r="J132" s="31">
        <v>3918434</v>
      </c>
      <c r="K132" s="31">
        <v>4446136</v>
      </c>
      <c r="L132" s="31">
        <v>483466</v>
      </c>
      <c r="M132" s="31">
        <v>685826</v>
      </c>
      <c r="N132" s="31">
        <v>-1587356</v>
      </c>
      <c r="O132" s="31">
        <f t="shared" si="12"/>
        <v>208877539</v>
      </c>
      <c r="P132" s="31"/>
      <c r="Q132" s="31">
        <f t="shared" si="13"/>
        <v>208877539</v>
      </c>
    </row>
    <row r="133" spans="2:17" x14ac:dyDescent="0.4">
      <c r="B133" s="32" t="s">
        <v>144</v>
      </c>
      <c r="C133" s="29"/>
      <c r="D133" s="30"/>
      <c r="E133" s="31">
        <f t="shared" ref="E133:N133" si="32" xml:space="preserve"> +E131 +E132</f>
        <v>-596717</v>
      </c>
      <c r="F133" s="31">
        <f t="shared" si="32"/>
        <v>137711746</v>
      </c>
      <c r="G133" s="31">
        <f t="shared" si="32"/>
        <v>51192188</v>
      </c>
      <c r="H133" s="31">
        <f t="shared" si="32"/>
        <v>14057317</v>
      </c>
      <c r="I133" s="31">
        <f t="shared" si="32"/>
        <v>39818</v>
      </c>
      <c r="J133" s="31">
        <f t="shared" si="32"/>
        <v>3918434</v>
      </c>
      <c r="K133" s="31">
        <f t="shared" si="32"/>
        <v>5092316</v>
      </c>
      <c r="L133" s="31">
        <f t="shared" si="32"/>
        <v>684784</v>
      </c>
      <c r="M133" s="31">
        <f t="shared" si="32"/>
        <v>685826</v>
      </c>
      <c r="N133" s="31">
        <f t="shared" si="32"/>
        <v>-1570106</v>
      </c>
      <c r="O133" s="31">
        <f t="shared" si="12"/>
        <v>211215606</v>
      </c>
      <c r="P133" s="31">
        <f xml:space="preserve"> +P131 +P132</f>
        <v>0</v>
      </c>
      <c r="Q133" s="31">
        <f>Q131+Q132</f>
        <v>211215606</v>
      </c>
    </row>
  </sheetData>
  <mergeCells count="16">
    <mergeCell ref="B106:B130"/>
    <mergeCell ref="C106:C117"/>
    <mergeCell ref="C118:C129"/>
    <mergeCell ref="B7:B81"/>
    <mergeCell ref="C7:C29"/>
    <mergeCell ref="C30:C80"/>
    <mergeCell ref="B82:B105"/>
    <mergeCell ref="C82:C93"/>
    <mergeCell ref="C94:C104"/>
    <mergeCell ref="B2:Q2"/>
    <mergeCell ref="B3:Q3"/>
    <mergeCell ref="B5:D6"/>
    <mergeCell ref="E5:N5"/>
    <mergeCell ref="O5:O6"/>
    <mergeCell ref="P5:P6"/>
    <mergeCell ref="Q5:Q6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2020-06-26T00:00:37Z</dcterms:created>
  <dcterms:modified xsi:type="dcterms:W3CDTF">2020-06-26T00:00:38Z</dcterms:modified>
</cp:coreProperties>
</file>