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tatumi0801\Desktop\"/>
    </mc:Choice>
  </mc:AlternateContent>
  <xr:revisionPtr revIDLastSave="0" documentId="8_{ECB74341-5D00-4C7D-94B3-A592DD20711E}" xr6:coauthVersionLast="45" xr6:coauthVersionMax="45" xr10:uidLastSave="{00000000-0000-0000-0000-000000000000}"/>
  <bookViews>
    <workbookView xWindow="-120" yWindow="-120" windowWidth="20730" windowHeight="11160" xr2:uid="{6EFD8068-8585-4A09-A4A6-2B30BCD7467E}"/>
  </bookViews>
  <sheets>
    <sheet name="わたつみの里" sheetId="1" r:id="rId1"/>
  </sheets>
  <definedNames>
    <definedName name="_xlnm.Print_Titles" localSheetId="0">わたつみの里!$1:$5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4" i="1" l="1"/>
  <c r="G123" i="1"/>
  <c r="G122" i="1"/>
  <c r="G120" i="1"/>
  <c r="G116" i="1"/>
  <c r="G115" i="1"/>
  <c r="G114" i="1"/>
  <c r="G113" i="1"/>
  <c r="G112" i="1"/>
  <c r="G111" i="1"/>
  <c r="G110" i="1"/>
  <c r="G109" i="1"/>
  <c r="G108" i="1"/>
  <c r="F107" i="1"/>
  <c r="G107" i="1" s="1"/>
  <c r="E107" i="1"/>
  <c r="E117" i="1" s="1"/>
  <c r="G105" i="1"/>
  <c r="G104" i="1"/>
  <c r="G103" i="1"/>
  <c r="G102" i="1"/>
  <c r="G101" i="1"/>
  <c r="F100" i="1"/>
  <c r="E100" i="1"/>
  <c r="G100" i="1" s="1"/>
  <c r="G99" i="1"/>
  <c r="G98" i="1"/>
  <c r="G97" i="1"/>
  <c r="G96" i="1"/>
  <c r="F95" i="1"/>
  <c r="E95" i="1"/>
  <c r="G95" i="1" s="1"/>
  <c r="G94" i="1"/>
  <c r="G93" i="1"/>
  <c r="F92" i="1"/>
  <c r="F106" i="1" s="1"/>
  <c r="E92" i="1"/>
  <c r="E106" i="1" s="1"/>
  <c r="G88" i="1"/>
  <c r="F87" i="1"/>
  <c r="G87" i="1" s="1"/>
  <c r="E87" i="1"/>
  <c r="E89" i="1" s="1"/>
  <c r="G86" i="1"/>
  <c r="G85" i="1"/>
  <c r="G84" i="1"/>
  <c r="G83" i="1"/>
  <c r="G82" i="1"/>
  <c r="G81" i="1"/>
  <c r="G80" i="1"/>
  <c r="E79" i="1"/>
  <c r="G79" i="1" s="1"/>
  <c r="G78" i="1"/>
  <c r="G77" i="1"/>
  <c r="G76" i="1"/>
  <c r="G75" i="1"/>
  <c r="F75" i="1"/>
  <c r="F79" i="1" s="1"/>
  <c r="E75" i="1"/>
  <c r="G74" i="1"/>
  <c r="G73" i="1"/>
  <c r="G72" i="1"/>
  <c r="G71" i="1"/>
  <c r="G70" i="1"/>
  <c r="G69" i="1"/>
  <c r="G68" i="1"/>
  <c r="G67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F42" i="1"/>
  <c r="E42" i="1"/>
  <c r="G42" i="1" s="1"/>
  <c r="G41" i="1"/>
  <c r="G40" i="1"/>
  <c r="G39" i="1"/>
  <c r="G38" i="1"/>
  <c r="G37" i="1"/>
  <c r="G36" i="1"/>
  <c r="G35" i="1"/>
  <c r="G34" i="1"/>
  <c r="G33" i="1"/>
  <c r="G32" i="1"/>
  <c r="G31" i="1"/>
  <c r="G30" i="1"/>
  <c r="F29" i="1"/>
  <c r="E29" i="1"/>
  <c r="G29" i="1" s="1"/>
  <c r="G28" i="1"/>
  <c r="G27" i="1"/>
  <c r="G26" i="1"/>
  <c r="G25" i="1"/>
  <c r="G24" i="1"/>
  <c r="G23" i="1"/>
  <c r="G22" i="1"/>
  <c r="G21" i="1"/>
  <c r="G20" i="1"/>
  <c r="F20" i="1"/>
  <c r="F65" i="1" s="1"/>
  <c r="E20" i="1"/>
  <c r="E65" i="1" s="1"/>
  <c r="G18" i="1"/>
  <c r="G17" i="1"/>
  <c r="G16" i="1"/>
  <c r="G15" i="1"/>
  <c r="F14" i="1"/>
  <c r="E14" i="1"/>
  <c r="G14" i="1" s="1"/>
  <c r="G13" i="1"/>
  <c r="G12" i="1"/>
  <c r="F11" i="1"/>
  <c r="G11" i="1" s="1"/>
  <c r="E11" i="1"/>
  <c r="G10" i="1"/>
  <c r="G9" i="1"/>
  <c r="G8" i="1"/>
  <c r="F7" i="1"/>
  <c r="F6" i="1" s="1"/>
  <c r="F19" i="1" s="1"/>
  <c r="E7" i="1"/>
  <c r="G7" i="1" s="1"/>
  <c r="F66" i="1" l="1"/>
  <c r="E118" i="1"/>
  <c r="G106" i="1"/>
  <c r="G89" i="1"/>
  <c r="G65" i="1"/>
  <c r="E6" i="1"/>
  <c r="E90" i="1"/>
  <c r="G92" i="1"/>
  <c r="F89" i="1"/>
  <c r="F90" i="1" s="1"/>
  <c r="F117" i="1"/>
  <c r="F118" i="1" s="1"/>
  <c r="G117" i="1" l="1"/>
  <c r="G118" i="1"/>
  <c r="G90" i="1"/>
  <c r="G6" i="1"/>
  <c r="E19" i="1"/>
  <c r="F91" i="1"/>
  <c r="F119" i="1" s="1"/>
  <c r="F121" i="1" s="1"/>
  <c r="F125" i="1" s="1"/>
  <c r="E66" i="1" l="1"/>
  <c r="G19" i="1"/>
  <c r="E91" i="1" l="1"/>
  <c r="G66" i="1"/>
  <c r="E119" i="1" l="1"/>
  <c r="G91" i="1"/>
  <c r="E121" i="1" l="1"/>
  <c r="G119" i="1"/>
  <c r="E125" i="1" l="1"/>
  <c r="G125" i="1" s="1"/>
  <c r="G121" i="1"/>
</calcChain>
</file>

<file path=xl/sharedStrings.xml><?xml version="1.0" encoding="utf-8"?>
<sst xmlns="http://schemas.openxmlformats.org/spreadsheetml/2006/main" count="138" uniqueCount="129">
  <si>
    <t>第二号第四様式（第二十三条第四項関係）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</si>
  <si>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わたつみの里  事業活動計算書</t>
    <phoneticPr fontId="4"/>
  </si>
  <si>
    <t>（自）平成31年4月1日  （至）令和2年3月31日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</si>
  <si>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</si>
  <si>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</si>
  <si>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</si>
  <si>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</si>
  <si>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</si>
  <si>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</si>
  <si>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</si>
  <si>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障害福祉サービス等事業収益</t>
  </si>
  <si>
    <t>　自立支援給付費収益</t>
  </si>
  <si>
    <t>　　介護給付費収益</t>
  </si>
  <si>
    <t>　　計画相談支援給付費収益</t>
  </si>
  <si>
    <t>　利用者負担金収益</t>
  </si>
  <si>
    <t>　補足給付費収益</t>
  </si>
  <si>
    <t>　　特定障害者特別給付費収益</t>
  </si>
  <si>
    <t>　特定費用収益</t>
  </si>
  <si>
    <t>　その他の事業収益</t>
  </si>
  <si>
    <t>　　受託事業収益（公費）</t>
  </si>
  <si>
    <t>　　受託事業収益（一般）</t>
  </si>
  <si>
    <t>　　その他の事業収益</t>
  </si>
  <si>
    <t>経常経費寄附金収益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</si>
  <si>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</si>
  <si>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</si>
  <si>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</si>
  <si>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</si>
  <si>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</si>
  <si>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</si>
  <si>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非常勤職員給与</t>
  </si>
  <si>
    <t>　派遣職員費</t>
  </si>
  <si>
    <t>　退職給付費用</t>
  </si>
  <si>
    <t>　役員退職慰労金</t>
  </si>
  <si>
    <t>　法定福利費</t>
  </si>
  <si>
    <t>事業費</t>
  </si>
  <si>
    <t>　給食費</t>
  </si>
  <si>
    <t>　保健衛生費</t>
  </si>
  <si>
    <t>　教養娯楽費</t>
  </si>
  <si>
    <t>　日用品費</t>
  </si>
  <si>
    <t>　水道光熱費</t>
  </si>
  <si>
    <t>　燃料費</t>
  </si>
  <si>
    <t>　消耗器具備品費</t>
  </si>
  <si>
    <t>　保険料</t>
  </si>
  <si>
    <t>　賃借料</t>
  </si>
  <si>
    <t>　教育指導費</t>
  </si>
  <si>
    <t>　車輌費</t>
  </si>
  <si>
    <t>　雑費</t>
  </si>
  <si>
    <t>事務費</t>
  </si>
  <si>
    <t>　福利厚生費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</si>
  <si>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</si>
  <si>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</si>
  <si>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</si>
  <si>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</si>
  <si>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</si>
  <si>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</si>
  <si>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</si>
  <si>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</si>
  <si>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</si>
  <si>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</si>
  <si>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租税公課</t>
  </si>
  <si>
    <t>　保守料</t>
  </si>
  <si>
    <t>　渉外費</t>
  </si>
  <si>
    <t>　諸会費</t>
  </si>
  <si>
    <t>減価償却費</t>
  </si>
  <si>
    <t>国庫補助金等特別積立金取崩額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</si>
  <si>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</si>
  <si>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</si>
  <si>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</si>
  <si>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</si>
  <si>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</si>
  <si>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</si>
  <si>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</si>
  <si>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</si>
  <si>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</si>
  <si>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</si>
  <si>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</si>
  <si>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</si>
  <si>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</si>
  <si>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</si>
  <si>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</si>
  <si>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</si>
  <si>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</si>
  <si>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</si>
  <si>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</si>
  <si>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</si>
  <si>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</si>
  <si>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</si>
  <si>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</si>
  <si>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</si>
  <si>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　利用者等外給食費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</si>
  <si>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</si>
  <si>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</si>
  <si>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</si>
  <si>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</si>
  <si>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</si>
  <si>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　施設整備等補助金収益</t>
  </si>
  <si>
    <t>　設備資金借入金元金償還補助金収益</t>
  </si>
  <si>
    <t>施設整備等寄附金収益</t>
  </si>
  <si>
    <t>　施設整備等寄附金収益</t>
  </si>
  <si>
    <t>　設備資金借入金元金償還寄附金収益</t>
  </si>
  <si>
    <t>長期運営資金借入金元金償還寄附金収益</t>
  </si>
  <si>
    <t>固定資産受贈額</t>
  </si>
  <si>
    <t>固定資産売却益</t>
  </si>
  <si>
    <t>　車輌運搬具売却益</t>
  </si>
  <si>
    <t>　器具及び備品売却益</t>
  </si>
  <si>
    <t>事業区分間繰入金収益</t>
  </si>
  <si>
    <t>拠点区分間繰入金収益</t>
  </si>
  <si>
    <t>その他の特別収益</t>
  </si>
  <si>
    <t>特別収益計（８）</t>
  </si>
  <si>
    <t>固定資産売却損・処分損</t>
  </si>
  <si>
    <t>　建物売却損・処分損</t>
  </si>
  <si>
    <t>　車輌運搬具売却損・処分損</t>
  </si>
  <si>
    <t>　器具及び備品売却損・処分損</t>
  </si>
  <si>
    <t>　その他の固定資産売却損・処分損</t>
  </si>
  <si>
    <t>国庫補助金等特別積立金取崩額（除却等）</t>
  </si>
  <si>
    <t>国庫補助金等特別積立金積立額</t>
  </si>
  <si>
    <t>事業区分間繰入金費用</t>
  </si>
  <si>
    <t>拠点区分間繰入金費用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</si>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</sst>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D8A8E83F-41A9-402C-A93F-82D7C9FA4C3E}"/>
    <cellStyle name="標準 3" xfId="1" xr:uid="{536A5634-6A7D-4000-ADB7-4DA84FE7A6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E1D51-44CB-41DF-B4EC-F04DB43BE33C}">
  <sheetPr>
    <pageSetUpPr fitToPage="1"/>
  </sheetPr>
  <dimension ref="B1:G125"/>
  <sheetViews>
    <sheetView showGridLines="0" tabSelected="1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1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+E7+E10+E11+E13+E14</f>
        <v>176926002</v>
      </c>
      <c r="F6" s="11">
        <f>+F7+F10+F11+F13+F14</f>
        <v>179141723</v>
      </c>
      <c r="G6" s="11">
        <f>E6-F6</f>
        <v>-2215721</v>
      </c>
    </row>
    <row r="7" spans="2:7" x14ac:dyDescent="0.4">
      <c r="B7" s="12"/>
      <c r="C7" s="12"/>
      <c r="D7" s="13" t="s">
        <v>11</v>
      </c>
      <c r="E7" s="14">
        <f>+E8+E9</f>
        <v>156034099</v>
      </c>
      <c r="F7" s="14">
        <f>+F8+F9</f>
        <v>158305824</v>
      </c>
      <c r="G7" s="14">
        <f t="shared" ref="G7:G70" si="0">E7-F7</f>
        <v>-2271725</v>
      </c>
    </row>
    <row r="8" spans="2:7" x14ac:dyDescent="0.4">
      <c r="B8" s="12"/>
      <c r="C8" s="12"/>
      <c r="D8" s="13" t="s">
        <v>12</v>
      </c>
      <c r="E8" s="14">
        <v>154003211</v>
      </c>
      <c r="F8" s="14">
        <v>155886816</v>
      </c>
      <c r="G8" s="14">
        <f t="shared" si="0"/>
        <v>-1883605</v>
      </c>
    </row>
    <row r="9" spans="2:7" x14ac:dyDescent="0.4">
      <c r="B9" s="12"/>
      <c r="C9" s="12"/>
      <c r="D9" s="13" t="s">
        <v>13</v>
      </c>
      <c r="E9" s="14">
        <v>2030888</v>
      </c>
      <c r="F9" s="14">
        <v>2419008</v>
      </c>
      <c r="G9" s="14">
        <f t="shared" si="0"/>
        <v>-388120</v>
      </c>
    </row>
    <row r="10" spans="2:7" x14ac:dyDescent="0.4">
      <c r="B10" s="12"/>
      <c r="C10" s="12"/>
      <c r="D10" s="13" t="s">
        <v>14</v>
      </c>
      <c r="E10" s="14">
        <v>2100262</v>
      </c>
      <c r="F10" s="14">
        <v>2219192</v>
      </c>
      <c r="G10" s="14">
        <f t="shared" si="0"/>
        <v>-118930</v>
      </c>
    </row>
    <row r="11" spans="2:7" x14ac:dyDescent="0.4">
      <c r="B11" s="12"/>
      <c r="C11" s="12"/>
      <c r="D11" s="13" t="s">
        <v>15</v>
      </c>
      <c r="E11" s="14">
        <f>+E12</f>
        <v>3815199</v>
      </c>
      <c r="F11" s="14">
        <f>+F12</f>
        <v>3346906</v>
      </c>
      <c r="G11" s="14">
        <f t="shared" si="0"/>
        <v>468293</v>
      </c>
    </row>
    <row r="12" spans="2:7" x14ac:dyDescent="0.4">
      <c r="B12" s="12"/>
      <c r="C12" s="12"/>
      <c r="D12" s="13" t="s">
        <v>16</v>
      </c>
      <c r="E12" s="14">
        <v>3815199</v>
      </c>
      <c r="F12" s="14">
        <v>3346906</v>
      </c>
      <c r="G12" s="14">
        <f t="shared" si="0"/>
        <v>468293</v>
      </c>
    </row>
    <row r="13" spans="2:7" x14ac:dyDescent="0.4">
      <c r="B13" s="12"/>
      <c r="C13" s="12"/>
      <c r="D13" s="13" t="s">
        <v>17</v>
      </c>
      <c r="E13" s="14">
        <v>13782628</v>
      </c>
      <c r="F13" s="14">
        <v>13821936</v>
      </c>
      <c r="G13" s="14">
        <f t="shared" si="0"/>
        <v>-39308</v>
      </c>
    </row>
    <row r="14" spans="2:7" x14ac:dyDescent="0.4">
      <c r="B14" s="12"/>
      <c r="C14" s="12"/>
      <c r="D14" s="13" t="s">
        <v>18</v>
      </c>
      <c r="E14" s="14">
        <f>+E15+E16+E17</f>
        <v>1193814</v>
      </c>
      <c r="F14" s="14">
        <f>+F15+F16+F17</f>
        <v>1447865</v>
      </c>
      <c r="G14" s="14">
        <f t="shared" si="0"/>
        <v>-254051</v>
      </c>
    </row>
    <row r="15" spans="2:7" x14ac:dyDescent="0.4">
      <c r="B15" s="12"/>
      <c r="C15" s="12"/>
      <c r="D15" s="13" t="s">
        <v>19</v>
      </c>
      <c r="E15" s="14">
        <v>171529</v>
      </c>
      <c r="F15" s="14">
        <v>407939</v>
      </c>
      <c r="G15" s="14">
        <f t="shared" si="0"/>
        <v>-236410</v>
      </c>
    </row>
    <row r="16" spans="2:7" x14ac:dyDescent="0.4">
      <c r="B16" s="12"/>
      <c r="C16" s="12"/>
      <c r="D16" s="13" t="s">
        <v>20</v>
      </c>
      <c r="E16" s="14">
        <v>14210</v>
      </c>
      <c r="F16" s="14">
        <v>55641</v>
      </c>
      <c r="G16" s="14">
        <f t="shared" si="0"/>
        <v>-41431</v>
      </c>
    </row>
    <row r="17" spans="2:7" x14ac:dyDescent="0.4">
      <c r="B17" s="12"/>
      <c r="C17" s="12"/>
      <c r="D17" s="13" t="s">
        <v>21</v>
      </c>
      <c r="E17" s="14">
        <v>1008075</v>
      </c>
      <c r="F17" s="14">
        <v>984285</v>
      </c>
      <c r="G17" s="14">
        <f t="shared" si="0"/>
        <v>23790</v>
      </c>
    </row>
    <row r="18" spans="2:7" x14ac:dyDescent="0.4">
      <c r="B18" s="12"/>
      <c r="C18" s="12"/>
      <c r="D18" s="13" t="s">
        <v>22</v>
      </c>
      <c r="E18" s="14">
        <v>831000</v>
      </c>
      <c r="F18" s="14">
        <v>1369000</v>
      </c>
      <c r="G18" s="14">
        <f t="shared" si="0"/>
        <v>-538000</v>
      </c>
    </row>
    <row r="19" spans="2:7" x14ac:dyDescent="0.4">
      <c r="B19" s="12"/>
      <c r="C19" s="15"/>
      <c r="D19" s="16" t="s">
        <v>23</v>
      </c>
      <c r="E19" s="17">
        <f>+E6+E18</f>
        <v>177757002</v>
      </c>
      <c r="F19" s="17">
        <f>+F6+F18</f>
        <v>180510723</v>
      </c>
      <c r="G19" s="17">
        <f t="shared" si="0"/>
        <v>-2753721</v>
      </c>
    </row>
    <row r="20" spans="2:7" x14ac:dyDescent="0.4">
      <c r="B20" s="12"/>
      <c r="C20" s="9" t="s">
        <v>24</v>
      </c>
      <c r="D20" s="13" t="s">
        <v>25</v>
      </c>
      <c r="E20" s="14">
        <f>+E21+E22+E23+E24+E25+E26+E27+E28</f>
        <v>109935466</v>
      </c>
      <c r="F20" s="14">
        <f>+F21+F22+F23+F24+F25+F26+F27+F28</f>
        <v>125708481</v>
      </c>
      <c r="G20" s="14">
        <f t="shared" si="0"/>
        <v>-15773015</v>
      </c>
    </row>
    <row r="21" spans="2:7" x14ac:dyDescent="0.4">
      <c r="B21" s="12"/>
      <c r="C21" s="12"/>
      <c r="D21" s="13" t="s">
        <v>26</v>
      </c>
      <c r="E21" s="14">
        <v>280000</v>
      </c>
      <c r="F21" s="14">
        <v>260000</v>
      </c>
      <c r="G21" s="14">
        <f t="shared" si="0"/>
        <v>20000</v>
      </c>
    </row>
    <row r="22" spans="2:7" x14ac:dyDescent="0.4">
      <c r="B22" s="12"/>
      <c r="C22" s="12"/>
      <c r="D22" s="13" t="s">
        <v>27</v>
      </c>
      <c r="E22" s="14">
        <v>61514121</v>
      </c>
      <c r="F22" s="14">
        <v>64280473</v>
      </c>
      <c r="G22" s="14">
        <f t="shared" si="0"/>
        <v>-2766352</v>
      </c>
    </row>
    <row r="23" spans="2:7" x14ac:dyDescent="0.4">
      <c r="B23" s="12"/>
      <c r="C23" s="12"/>
      <c r="D23" s="13" t="s">
        <v>28</v>
      </c>
      <c r="E23" s="14">
        <v>14667847</v>
      </c>
      <c r="F23" s="14">
        <v>14667650</v>
      </c>
      <c r="G23" s="14">
        <f t="shared" si="0"/>
        <v>197</v>
      </c>
    </row>
    <row r="24" spans="2:7" x14ac:dyDescent="0.4">
      <c r="B24" s="12"/>
      <c r="C24" s="12"/>
      <c r="D24" s="13" t="s">
        <v>29</v>
      </c>
      <c r="E24" s="14">
        <v>13258499</v>
      </c>
      <c r="F24" s="14">
        <v>13673291</v>
      </c>
      <c r="G24" s="14">
        <f t="shared" si="0"/>
        <v>-414792</v>
      </c>
    </row>
    <row r="25" spans="2:7" x14ac:dyDescent="0.4">
      <c r="B25" s="12"/>
      <c r="C25" s="12"/>
      <c r="D25" s="13" t="s">
        <v>30</v>
      </c>
      <c r="E25" s="14">
        <v>5902395</v>
      </c>
      <c r="F25" s="14">
        <v>18247773</v>
      </c>
      <c r="G25" s="14">
        <f t="shared" si="0"/>
        <v>-12345378</v>
      </c>
    </row>
    <row r="26" spans="2:7" x14ac:dyDescent="0.4">
      <c r="B26" s="12"/>
      <c r="C26" s="12"/>
      <c r="D26" s="13" t="s">
        <v>31</v>
      </c>
      <c r="E26" s="14">
        <v>1521500</v>
      </c>
      <c r="F26" s="14">
        <v>1405500</v>
      </c>
      <c r="G26" s="14">
        <f t="shared" si="0"/>
        <v>116000</v>
      </c>
    </row>
    <row r="27" spans="2:7" x14ac:dyDescent="0.4">
      <c r="B27" s="12"/>
      <c r="C27" s="12"/>
      <c r="D27" s="13" t="s">
        <v>32</v>
      </c>
      <c r="E27" s="14"/>
      <c r="F27" s="14"/>
      <c r="G27" s="14">
        <f t="shared" si="0"/>
        <v>0</v>
      </c>
    </row>
    <row r="28" spans="2:7" x14ac:dyDescent="0.4">
      <c r="B28" s="12"/>
      <c r="C28" s="12"/>
      <c r="D28" s="13" t="s">
        <v>33</v>
      </c>
      <c r="E28" s="14">
        <v>12791104</v>
      </c>
      <c r="F28" s="14">
        <v>13173794</v>
      </c>
      <c r="G28" s="14">
        <f t="shared" si="0"/>
        <v>-382690</v>
      </c>
    </row>
    <row r="29" spans="2:7" x14ac:dyDescent="0.4">
      <c r="B29" s="12"/>
      <c r="C29" s="12"/>
      <c r="D29" s="13" t="s">
        <v>34</v>
      </c>
      <c r="E29" s="14">
        <f>+E30+E31+E32+E33+E34+E35+E36+E37+E38+E39+E40+E41</f>
        <v>26041771</v>
      </c>
      <c r="F29" s="14">
        <f>+F30+F31+F32+F33+F34+F35+F36+F37+F38+F39+F40+F41</f>
        <v>27351423</v>
      </c>
      <c r="G29" s="14">
        <f t="shared" si="0"/>
        <v>-1309652</v>
      </c>
    </row>
    <row r="30" spans="2:7" x14ac:dyDescent="0.4">
      <c r="B30" s="12"/>
      <c r="C30" s="12"/>
      <c r="D30" s="13" t="s">
        <v>35</v>
      </c>
      <c r="E30" s="14">
        <v>8449711</v>
      </c>
      <c r="F30" s="14">
        <v>8413528</v>
      </c>
      <c r="G30" s="14">
        <f t="shared" si="0"/>
        <v>36183</v>
      </c>
    </row>
    <row r="31" spans="2:7" x14ac:dyDescent="0.4">
      <c r="B31" s="12"/>
      <c r="C31" s="12"/>
      <c r="D31" s="13" t="s">
        <v>36</v>
      </c>
      <c r="E31" s="14">
        <v>519486</v>
      </c>
      <c r="F31" s="14">
        <v>503596</v>
      </c>
      <c r="G31" s="14">
        <f t="shared" si="0"/>
        <v>15890</v>
      </c>
    </row>
    <row r="32" spans="2:7" x14ac:dyDescent="0.4">
      <c r="B32" s="12"/>
      <c r="C32" s="12"/>
      <c r="D32" s="13" t="s">
        <v>37</v>
      </c>
      <c r="E32" s="14">
        <v>531609</v>
      </c>
      <c r="F32" s="14">
        <v>476417</v>
      </c>
      <c r="G32" s="14">
        <f t="shared" si="0"/>
        <v>55192</v>
      </c>
    </row>
    <row r="33" spans="2:7" x14ac:dyDescent="0.4">
      <c r="B33" s="12"/>
      <c r="C33" s="12"/>
      <c r="D33" s="13" t="s">
        <v>38</v>
      </c>
      <c r="E33" s="14"/>
      <c r="F33" s="14"/>
      <c r="G33" s="14">
        <f t="shared" si="0"/>
        <v>0</v>
      </c>
    </row>
    <row r="34" spans="2:7" x14ac:dyDescent="0.4">
      <c r="B34" s="12"/>
      <c r="C34" s="12"/>
      <c r="D34" s="13" t="s">
        <v>39</v>
      </c>
      <c r="E34" s="14">
        <v>10755066</v>
      </c>
      <c r="F34" s="14">
        <v>11570543</v>
      </c>
      <c r="G34" s="14">
        <f t="shared" si="0"/>
        <v>-815477</v>
      </c>
    </row>
    <row r="35" spans="2:7" x14ac:dyDescent="0.4">
      <c r="B35" s="12"/>
      <c r="C35" s="12"/>
      <c r="D35" s="13" t="s">
        <v>40</v>
      </c>
      <c r="E35" s="14"/>
      <c r="F35" s="14"/>
      <c r="G35" s="14">
        <f t="shared" si="0"/>
        <v>0</v>
      </c>
    </row>
    <row r="36" spans="2:7" x14ac:dyDescent="0.4">
      <c r="B36" s="12"/>
      <c r="C36" s="12"/>
      <c r="D36" s="13" t="s">
        <v>41</v>
      </c>
      <c r="E36" s="14">
        <v>1262754</v>
      </c>
      <c r="F36" s="14">
        <v>1559748</v>
      </c>
      <c r="G36" s="14">
        <f t="shared" si="0"/>
        <v>-296994</v>
      </c>
    </row>
    <row r="37" spans="2:7" x14ac:dyDescent="0.4">
      <c r="B37" s="12"/>
      <c r="C37" s="12"/>
      <c r="D37" s="13" t="s">
        <v>42</v>
      </c>
      <c r="E37" s="14">
        <v>1925380</v>
      </c>
      <c r="F37" s="14">
        <v>1475860</v>
      </c>
      <c r="G37" s="14">
        <f t="shared" si="0"/>
        <v>449520</v>
      </c>
    </row>
    <row r="38" spans="2:7" x14ac:dyDescent="0.4">
      <c r="B38" s="12"/>
      <c r="C38" s="12"/>
      <c r="D38" s="13" t="s">
        <v>43</v>
      </c>
      <c r="E38" s="14">
        <v>877004</v>
      </c>
      <c r="F38" s="14">
        <v>989786</v>
      </c>
      <c r="G38" s="14">
        <f t="shared" si="0"/>
        <v>-112782</v>
      </c>
    </row>
    <row r="39" spans="2:7" x14ac:dyDescent="0.4">
      <c r="B39" s="12"/>
      <c r="C39" s="12"/>
      <c r="D39" s="13" t="s">
        <v>44</v>
      </c>
      <c r="E39" s="14">
        <v>28818</v>
      </c>
      <c r="F39" s="14">
        <v>99782</v>
      </c>
      <c r="G39" s="14">
        <f t="shared" si="0"/>
        <v>-70964</v>
      </c>
    </row>
    <row r="40" spans="2:7" x14ac:dyDescent="0.4">
      <c r="B40" s="12"/>
      <c r="C40" s="12"/>
      <c r="D40" s="13" t="s">
        <v>45</v>
      </c>
      <c r="E40" s="14">
        <v>1691943</v>
      </c>
      <c r="F40" s="14">
        <v>2262163</v>
      </c>
      <c r="G40" s="14">
        <f t="shared" si="0"/>
        <v>-570220</v>
      </c>
    </row>
    <row r="41" spans="2:7" x14ac:dyDescent="0.4">
      <c r="B41" s="12"/>
      <c r="C41" s="12"/>
      <c r="D41" s="13" t="s">
        <v>46</v>
      </c>
      <c r="E41" s="14"/>
      <c r="F41" s="14"/>
      <c r="G41" s="14">
        <f t="shared" si="0"/>
        <v>0</v>
      </c>
    </row>
    <row r="42" spans="2:7" x14ac:dyDescent="0.4">
      <c r="B42" s="12"/>
      <c r="C42" s="12"/>
      <c r="D42" s="13" t="s">
        <v>47</v>
      </c>
      <c r="E42" s="14">
        <f>+E43+E44+E45+E46+E47+E48+E49+E50+E51+E52+E53+E54+E55+E56+E57+E58+E59+E60+E61+E62</f>
        <v>30825270</v>
      </c>
      <c r="F42" s="14">
        <f>+F43+F44+F45+F46+F47+F48+F49+F50+F51+F52+F53+F54+F55+F56+F57+F58+F59+F60+F61+F62</f>
        <v>31849729</v>
      </c>
      <c r="G42" s="14">
        <f t="shared" si="0"/>
        <v>-1024459</v>
      </c>
    </row>
    <row r="43" spans="2:7" x14ac:dyDescent="0.4">
      <c r="B43" s="12"/>
      <c r="C43" s="12"/>
      <c r="D43" s="13" t="s">
        <v>48</v>
      </c>
      <c r="E43" s="14">
        <v>443645</v>
      </c>
      <c r="F43" s="14">
        <v>468818</v>
      </c>
      <c r="G43" s="14">
        <f t="shared" si="0"/>
        <v>-25173</v>
      </c>
    </row>
    <row r="44" spans="2:7" x14ac:dyDescent="0.4">
      <c r="B44" s="12"/>
      <c r="C44" s="12"/>
      <c r="D44" s="13" t="s">
        <v>49</v>
      </c>
      <c r="E44" s="14">
        <v>56285</v>
      </c>
      <c r="F44" s="14">
        <v>84935</v>
      </c>
      <c r="G44" s="14">
        <f t="shared" si="0"/>
        <v>-28650</v>
      </c>
    </row>
    <row r="45" spans="2:7" x14ac:dyDescent="0.4">
      <c r="B45" s="12"/>
      <c r="C45" s="12"/>
      <c r="D45" s="13" t="s">
        <v>50</v>
      </c>
      <c r="E45" s="14">
        <v>130020</v>
      </c>
      <c r="F45" s="14">
        <v>554152</v>
      </c>
      <c r="G45" s="14">
        <f t="shared" si="0"/>
        <v>-424132</v>
      </c>
    </row>
    <row r="46" spans="2:7" x14ac:dyDescent="0.4">
      <c r="B46" s="12"/>
      <c r="C46" s="12"/>
      <c r="D46" s="13" t="s">
        <v>51</v>
      </c>
      <c r="E46" s="14">
        <v>500330</v>
      </c>
      <c r="F46" s="14">
        <v>672992</v>
      </c>
      <c r="G46" s="14">
        <f t="shared" si="0"/>
        <v>-172662</v>
      </c>
    </row>
    <row r="47" spans="2:7" x14ac:dyDescent="0.4">
      <c r="B47" s="12"/>
      <c r="C47" s="12"/>
      <c r="D47" s="13" t="s">
        <v>52</v>
      </c>
      <c r="E47" s="14">
        <v>344267</v>
      </c>
      <c r="F47" s="14">
        <v>393741</v>
      </c>
      <c r="G47" s="14">
        <f t="shared" si="0"/>
        <v>-49474</v>
      </c>
    </row>
    <row r="48" spans="2:7" x14ac:dyDescent="0.4">
      <c r="B48" s="12"/>
      <c r="C48" s="12"/>
      <c r="D48" s="13" t="s">
        <v>39</v>
      </c>
      <c r="E48" s="14"/>
      <c r="F48" s="14"/>
      <c r="G48" s="14">
        <f t="shared" si="0"/>
        <v>0</v>
      </c>
    </row>
    <row r="49" spans="2:7" x14ac:dyDescent="0.4">
      <c r="B49" s="12"/>
      <c r="C49" s="12"/>
      <c r="D49" s="13" t="s">
        <v>40</v>
      </c>
      <c r="E49" s="14"/>
      <c r="F49" s="14"/>
      <c r="G49" s="14">
        <f t="shared" si="0"/>
        <v>0</v>
      </c>
    </row>
    <row r="50" spans="2:7" x14ac:dyDescent="0.4">
      <c r="B50" s="12"/>
      <c r="C50" s="12"/>
      <c r="D50" s="13" t="s">
        <v>53</v>
      </c>
      <c r="E50" s="14">
        <v>659285</v>
      </c>
      <c r="F50" s="14">
        <v>1630056</v>
      </c>
      <c r="G50" s="14">
        <f t="shared" si="0"/>
        <v>-970771</v>
      </c>
    </row>
    <row r="51" spans="2:7" x14ac:dyDescent="0.4">
      <c r="B51" s="12"/>
      <c r="C51" s="12"/>
      <c r="D51" s="13" t="s">
        <v>54</v>
      </c>
      <c r="E51" s="14">
        <v>620446</v>
      </c>
      <c r="F51" s="14">
        <v>610643</v>
      </c>
      <c r="G51" s="14">
        <f t="shared" si="0"/>
        <v>9803</v>
      </c>
    </row>
    <row r="52" spans="2:7" x14ac:dyDescent="0.4">
      <c r="B52" s="12"/>
      <c r="C52" s="12"/>
      <c r="D52" s="13" t="s">
        <v>55</v>
      </c>
      <c r="E52" s="14"/>
      <c r="F52" s="14">
        <v>460</v>
      </c>
      <c r="G52" s="14">
        <f t="shared" si="0"/>
        <v>-460</v>
      </c>
    </row>
    <row r="53" spans="2:7" x14ac:dyDescent="0.4">
      <c r="B53" s="12"/>
      <c r="C53" s="12"/>
      <c r="D53" s="13" t="s">
        <v>56</v>
      </c>
      <c r="E53" s="14">
        <v>2995764</v>
      </c>
      <c r="F53" s="14">
        <v>1283578</v>
      </c>
      <c r="G53" s="14">
        <f t="shared" si="0"/>
        <v>1712186</v>
      </c>
    </row>
    <row r="54" spans="2:7" x14ac:dyDescent="0.4">
      <c r="B54" s="12"/>
      <c r="C54" s="12"/>
      <c r="D54" s="13" t="s">
        <v>57</v>
      </c>
      <c r="E54" s="14">
        <v>17111562</v>
      </c>
      <c r="F54" s="14">
        <v>16975304</v>
      </c>
      <c r="G54" s="14">
        <f t="shared" si="0"/>
        <v>136258</v>
      </c>
    </row>
    <row r="55" spans="2:7" x14ac:dyDescent="0.4">
      <c r="B55" s="12"/>
      <c r="C55" s="12"/>
      <c r="D55" s="13" t="s">
        <v>58</v>
      </c>
      <c r="E55" s="14">
        <v>1505665</v>
      </c>
      <c r="F55" s="14">
        <v>1819356</v>
      </c>
      <c r="G55" s="14">
        <f t="shared" si="0"/>
        <v>-313691</v>
      </c>
    </row>
    <row r="56" spans="2:7" x14ac:dyDescent="0.4">
      <c r="B56" s="12"/>
      <c r="C56" s="12"/>
      <c r="D56" s="13" t="s">
        <v>42</v>
      </c>
      <c r="E56" s="14">
        <v>94000</v>
      </c>
      <c r="F56" s="14">
        <v>533630</v>
      </c>
      <c r="G56" s="14">
        <f t="shared" si="0"/>
        <v>-439630</v>
      </c>
    </row>
    <row r="57" spans="2:7" x14ac:dyDescent="0.4">
      <c r="B57" s="12"/>
      <c r="C57" s="12"/>
      <c r="D57" s="13" t="s">
        <v>43</v>
      </c>
      <c r="E57" s="14">
        <v>2425594</v>
      </c>
      <c r="F57" s="14">
        <v>2236453</v>
      </c>
      <c r="G57" s="14">
        <f t="shared" si="0"/>
        <v>189141</v>
      </c>
    </row>
    <row r="58" spans="2:7" x14ac:dyDescent="0.4">
      <c r="B58" s="12"/>
      <c r="C58" s="12"/>
      <c r="D58" s="13" t="s">
        <v>59</v>
      </c>
      <c r="E58" s="14">
        <v>110450</v>
      </c>
      <c r="F58" s="14">
        <v>202097</v>
      </c>
      <c r="G58" s="14">
        <f t="shared" si="0"/>
        <v>-91647</v>
      </c>
    </row>
    <row r="59" spans="2:7" x14ac:dyDescent="0.4">
      <c r="B59" s="12"/>
      <c r="C59" s="12"/>
      <c r="D59" s="13" t="s">
        <v>60</v>
      </c>
      <c r="E59" s="14">
        <v>2313740</v>
      </c>
      <c r="F59" s="14">
        <v>1965816</v>
      </c>
      <c r="G59" s="14">
        <f t="shared" si="0"/>
        <v>347924</v>
      </c>
    </row>
    <row r="60" spans="2:7" x14ac:dyDescent="0.4">
      <c r="B60" s="12"/>
      <c r="C60" s="12"/>
      <c r="D60" s="13" t="s">
        <v>61</v>
      </c>
      <c r="E60" s="14">
        <v>5000</v>
      </c>
      <c r="F60" s="14">
        <v>1691354</v>
      </c>
      <c r="G60" s="14">
        <f t="shared" si="0"/>
        <v>-1686354</v>
      </c>
    </row>
    <row r="61" spans="2:7" x14ac:dyDescent="0.4">
      <c r="B61" s="12"/>
      <c r="C61" s="12"/>
      <c r="D61" s="13" t="s">
        <v>62</v>
      </c>
      <c r="E61" s="14">
        <v>218200</v>
      </c>
      <c r="F61" s="14">
        <v>169000</v>
      </c>
      <c r="G61" s="14">
        <f t="shared" si="0"/>
        <v>49200</v>
      </c>
    </row>
    <row r="62" spans="2:7" x14ac:dyDescent="0.4">
      <c r="B62" s="12"/>
      <c r="C62" s="12"/>
      <c r="D62" s="13" t="s">
        <v>46</v>
      </c>
      <c r="E62" s="14">
        <v>1291017</v>
      </c>
      <c r="F62" s="14">
        <v>557344</v>
      </c>
      <c r="G62" s="14">
        <f t="shared" si="0"/>
        <v>733673</v>
      </c>
    </row>
    <row r="63" spans="2:7" x14ac:dyDescent="0.4">
      <c r="B63" s="12"/>
      <c r="C63" s="12"/>
      <c r="D63" s="13" t="s">
        <v>63</v>
      </c>
      <c r="E63" s="14">
        <v>12678772</v>
      </c>
      <c r="F63" s="14">
        <v>12631673</v>
      </c>
      <c r="G63" s="14">
        <f t="shared" si="0"/>
        <v>47099</v>
      </c>
    </row>
    <row r="64" spans="2:7" x14ac:dyDescent="0.4">
      <c r="B64" s="12"/>
      <c r="C64" s="12"/>
      <c r="D64" s="13" t="s">
        <v>64</v>
      </c>
      <c r="E64" s="14">
        <v>-6451757</v>
      </c>
      <c r="F64" s="14">
        <v>-6649526</v>
      </c>
      <c r="G64" s="14">
        <f t="shared" si="0"/>
        <v>197769</v>
      </c>
    </row>
    <row r="65" spans="2:7" x14ac:dyDescent="0.4">
      <c r="B65" s="12"/>
      <c r="C65" s="15"/>
      <c r="D65" s="16" t="s">
        <v>65</v>
      </c>
      <c r="E65" s="17">
        <f>+E20+E29+E42+E63+E64</f>
        <v>173029522</v>
      </c>
      <c r="F65" s="17">
        <f>+F20+F29+F42+F63+F64</f>
        <v>190891780</v>
      </c>
      <c r="G65" s="17">
        <f t="shared" si="0"/>
        <v>-17862258</v>
      </c>
    </row>
    <row r="66" spans="2:7" x14ac:dyDescent="0.4">
      <c r="B66" s="15"/>
      <c r="C66" s="18" t="s">
        <v>66</v>
      </c>
      <c r="D66" s="19"/>
      <c r="E66" s="20">
        <f xml:space="preserve"> +E19 - E65</f>
        <v>4727480</v>
      </c>
      <c r="F66" s="20">
        <f xml:space="preserve"> +F19 - F65</f>
        <v>-10381057</v>
      </c>
      <c r="G66" s="20">
        <f t="shared" si="0"/>
        <v>15108537</v>
      </c>
    </row>
    <row r="67" spans="2:7" x14ac:dyDescent="0.4">
      <c r="B67" s="9" t="s">
        <v>67</v>
      </c>
      <c r="C67" s="9" t="s">
        <v>9</v>
      </c>
      <c r="D67" s="13" t="s">
        <v>68</v>
      </c>
      <c r="E67" s="14"/>
      <c r="F67" s="14"/>
      <c r="G67" s="14">
        <f t="shared" si="0"/>
        <v>0</v>
      </c>
    </row>
    <row r="68" spans="2:7" x14ac:dyDescent="0.4">
      <c r="B68" s="12"/>
      <c r="C68" s="12"/>
      <c r="D68" s="13" t="s">
        <v>69</v>
      </c>
      <c r="E68" s="14">
        <v>1176</v>
      </c>
      <c r="F68" s="14">
        <v>10449</v>
      </c>
      <c r="G68" s="14">
        <f t="shared" si="0"/>
        <v>-9273</v>
      </c>
    </row>
    <row r="69" spans="2:7" x14ac:dyDescent="0.4">
      <c r="B69" s="12"/>
      <c r="C69" s="12"/>
      <c r="D69" s="13" t="s">
        <v>70</v>
      </c>
      <c r="E69" s="14"/>
      <c r="F69" s="14"/>
      <c r="G69" s="14">
        <f t="shared" si="0"/>
        <v>0</v>
      </c>
    </row>
    <row r="70" spans="2:7" x14ac:dyDescent="0.4">
      <c r="B70" s="12"/>
      <c r="C70" s="12"/>
      <c r="D70" s="13" t="s">
        <v>71</v>
      </c>
      <c r="E70" s="14"/>
      <c r="F70" s="14"/>
      <c r="G70" s="14">
        <f t="shared" si="0"/>
        <v>0</v>
      </c>
    </row>
    <row r="71" spans="2:7" x14ac:dyDescent="0.4">
      <c r="B71" s="12"/>
      <c r="C71" s="12"/>
      <c r="D71" s="13" t="s">
        <v>72</v>
      </c>
      <c r="E71" s="14"/>
      <c r="F71" s="14"/>
      <c r="G71" s="14">
        <f t="shared" ref="G71:G125" si="1">E71-F71</f>
        <v>0</v>
      </c>
    </row>
    <row r="72" spans="2:7" x14ac:dyDescent="0.4">
      <c r="B72" s="12"/>
      <c r="C72" s="12"/>
      <c r="D72" s="13" t="s">
        <v>73</v>
      </c>
      <c r="E72" s="14"/>
      <c r="F72" s="14"/>
      <c r="G72" s="14">
        <f t="shared" si="1"/>
        <v>0</v>
      </c>
    </row>
    <row r="73" spans="2:7" x14ac:dyDescent="0.4">
      <c r="B73" s="12"/>
      <c r="C73" s="12"/>
      <c r="D73" s="13" t="s">
        <v>74</v>
      </c>
      <c r="E73" s="14"/>
      <c r="F73" s="14"/>
      <c r="G73" s="14">
        <f t="shared" si="1"/>
        <v>0</v>
      </c>
    </row>
    <row r="74" spans="2:7" x14ac:dyDescent="0.4">
      <c r="B74" s="12"/>
      <c r="C74" s="12"/>
      <c r="D74" s="13" t="s">
        <v>75</v>
      </c>
      <c r="E74" s="14"/>
      <c r="F74" s="14"/>
      <c r="G74" s="14">
        <f t="shared" si="1"/>
        <v>0</v>
      </c>
    </row>
    <row r="75" spans="2:7" x14ac:dyDescent="0.4">
      <c r="B75" s="12"/>
      <c r="C75" s="12"/>
      <c r="D75" s="13" t="s">
        <v>76</v>
      </c>
      <c r="E75" s="14">
        <f>+E76+E77+E78</f>
        <v>1694509</v>
      </c>
      <c r="F75" s="14">
        <f>+F76+F77+F78</f>
        <v>1346295</v>
      </c>
      <c r="G75" s="14">
        <f t="shared" si="1"/>
        <v>348214</v>
      </c>
    </row>
    <row r="76" spans="2:7" x14ac:dyDescent="0.4">
      <c r="B76" s="12"/>
      <c r="C76" s="12"/>
      <c r="D76" s="13" t="s">
        <v>77</v>
      </c>
      <c r="E76" s="14">
        <v>64000</v>
      </c>
      <c r="F76" s="14">
        <v>75000</v>
      </c>
      <c r="G76" s="14">
        <f t="shared" si="1"/>
        <v>-11000</v>
      </c>
    </row>
    <row r="77" spans="2:7" x14ac:dyDescent="0.4">
      <c r="B77" s="12"/>
      <c r="C77" s="12"/>
      <c r="D77" s="13" t="s">
        <v>78</v>
      </c>
      <c r="E77" s="14">
        <v>933920</v>
      </c>
      <c r="F77" s="14">
        <v>944440</v>
      </c>
      <c r="G77" s="14">
        <f t="shared" si="1"/>
        <v>-10520</v>
      </c>
    </row>
    <row r="78" spans="2:7" x14ac:dyDescent="0.4">
      <c r="B78" s="12"/>
      <c r="C78" s="12"/>
      <c r="D78" s="13" t="s">
        <v>79</v>
      </c>
      <c r="E78" s="14">
        <v>696589</v>
      </c>
      <c r="F78" s="14">
        <v>326855</v>
      </c>
      <c r="G78" s="14">
        <f t="shared" si="1"/>
        <v>369734</v>
      </c>
    </row>
    <row r="79" spans="2:7" x14ac:dyDescent="0.4">
      <c r="B79" s="12"/>
      <c r="C79" s="15"/>
      <c r="D79" s="16" t="s">
        <v>80</v>
      </c>
      <c r="E79" s="17">
        <f>+E67+E68+E69+E70+E71+E72+E73+E74+E75</f>
        <v>1695685</v>
      </c>
      <c r="F79" s="17">
        <f>+F67+F68+F69+F70+F71+F72+F73+F74+F75</f>
        <v>1356744</v>
      </c>
      <c r="G79" s="17">
        <f t="shared" si="1"/>
        <v>338941</v>
      </c>
    </row>
    <row r="80" spans="2:7" x14ac:dyDescent="0.4">
      <c r="B80" s="12"/>
      <c r="C80" s="9" t="s">
        <v>24</v>
      </c>
      <c r="D80" s="13" t="s">
        <v>81</v>
      </c>
      <c r="E80" s="14"/>
      <c r="F80" s="14"/>
      <c r="G80" s="14">
        <f t="shared" si="1"/>
        <v>0</v>
      </c>
    </row>
    <row r="81" spans="2:7" x14ac:dyDescent="0.4">
      <c r="B81" s="12"/>
      <c r="C81" s="12"/>
      <c r="D81" s="13" t="s">
        <v>82</v>
      </c>
      <c r="E81" s="14"/>
      <c r="F81" s="14"/>
      <c r="G81" s="14">
        <f t="shared" si="1"/>
        <v>0</v>
      </c>
    </row>
    <row r="82" spans="2:7" x14ac:dyDescent="0.4">
      <c r="B82" s="12"/>
      <c r="C82" s="12"/>
      <c r="D82" s="13" t="s">
        <v>83</v>
      </c>
      <c r="E82" s="14"/>
      <c r="F82" s="14"/>
      <c r="G82" s="14">
        <f t="shared" si="1"/>
        <v>0</v>
      </c>
    </row>
    <row r="83" spans="2:7" x14ac:dyDescent="0.4">
      <c r="B83" s="12"/>
      <c r="C83" s="12"/>
      <c r="D83" s="13" t="s">
        <v>84</v>
      </c>
      <c r="E83" s="14"/>
      <c r="F83" s="14"/>
      <c r="G83" s="14">
        <f t="shared" si="1"/>
        <v>0</v>
      </c>
    </row>
    <row r="84" spans="2:7" x14ac:dyDescent="0.4">
      <c r="B84" s="12"/>
      <c r="C84" s="12"/>
      <c r="D84" s="13" t="s">
        <v>85</v>
      </c>
      <c r="E84" s="14"/>
      <c r="F84" s="14"/>
      <c r="G84" s="14">
        <f t="shared" si="1"/>
        <v>0</v>
      </c>
    </row>
    <row r="85" spans="2:7" x14ac:dyDescent="0.4">
      <c r="B85" s="12"/>
      <c r="C85" s="12"/>
      <c r="D85" s="13" t="s">
        <v>86</v>
      </c>
      <c r="E85" s="14"/>
      <c r="F85" s="14"/>
      <c r="G85" s="14">
        <f t="shared" si="1"/>
        <v>0</v>
      </c>
    </row>
    <row r="86" spans="2:7" x14ac:dyDescent="0.4">
      <c r="B86" s="12"/>
      <c r="C86" s="12"/>
      <c r="D86" s="13" t="s">
        <v>87</v>
      </c>
      <c r="E86" s="14"/>
      <c r="F86" s="14"/>
      <c r="G86" s="14">
        <f t="shared" si="1"/>
        <v>0</v>
      </c>
    </row>
    <row r="87" spans="2:7" x14ac:dyDescent="0.4">
      <c r="B87" s="12"/>
      <c r="C87" s="12"/>
      <c r="D87" s="13" t="s">
        <v>88</v>
      </c>
      <c r="E87" s="14">
        <f>+E88</f>
        <v>922113</v>
      </c>
      <c r="F87" s="14">
        <f>+F88</f>
        <v>912162</v>
      </c>
      <c r="G87" s="14">
        <f t="shared" si="1"/>
        <v>9951</v>
      </c>
    </row>
    <row r="88" spans="2:7" x14ac:dyDescent="0.4">
      <c r="B88" s="12"/>
      <c r="C88" s="12"/>
      <c r="D88" s="13" t="s">
        <v>89</v>
      </c>
      <c r="E88" s="14">
        <v>922113</v>
      </c>
      <c r="F88" s="14">
        <v>912162</v>
      </c>
      <c r="G88" s="14">
        <f t="shared" si="1"/>
        <v>9951</v>
      </c>
    </row>
    <row r="89" spans="2:7" x14ac:dyDescent="0.4">
      <c r="B89" s="12"/>
      <c r="C89" s="15"/>
      <c r="D89" s="16" t="s">
        <v>90</v>
      </c>
      <c r="E89" s="17">
        <f>+E80+E81+E82+E83+E84+E85+E86+E87</f>
        <v>922113</v>
      </c>
      <c r="F89" s="17">
        <f>+F80+F81+F82+F83+F84+F85+F86+F87</f>
        <v>912162</v>
      </c>
      <c r="G89" s="17">
        <f t="shared" si="1"/>
        <v>9951</v>
      </c>
    </row>
    <row r="90" spans="2:7" x14ac:dyDescent="0.4">
      <c r="B90" s="15"/>
      <c r="C90" s="18" t="s">
        <v>91</v>
      </c>
      <c r="D90" s="21"/>
      <c r="E90" s="22">
        <f xml:space="preserve"> +E79 - E89</f>
        <v>773572</v>
      </c>
      <c r="F90" s="22">
        <f xml:space="preserve"> +F79 - F89</f>
        <v>444582</v>
      </c>
      <c r="G90" s="22">
        <f t="shared" si="1"/>
        <v>328990</v>
      </c>
    </row>
    <row r="91" spans="2:7" x14ac:dyDescent="0.4">
      <c r="B91" s="18" t="s">
        <v>92</v>
      </c>
      <c r="C91" s="23"/>
      <c r="D91" s="19"/>
      <c r="E91" s="20">
        <f xml:space="preserve"> +E66 +E90</f>
        <v>5501052</v>
      </c>
      <c r="F91" s="20">
        <f xml:space="preserve"> +F66 +F90</f>
        <v>-9936475</v>
      </c>
      <c r="G91" s="20">
        <f t="shared" si="1"/>
        <v>15437527</v>
      </c>
    </row>
    <row r="92" spans="2:7" x14ac:dyDescent="0.4">
      <c r="B92" s="9" t="s">
        <v>93</v>
      </c>
      <c r="C92" s="9" t="s">
        <v>9</v>
      </c>
      <c r="D92" s="13" t="s">
        <v>94</v>
      </c>
      <c r="E92" s="14">
        <f>+E93+E94</f>
        <v>0</v>
      </c>
      <c r="F92" s="14">
        <f>+F93+F94</f>
        <v>0</v>
      </c>
      <c r="G92" s="14">
        <f t="shared" si="1"/>
        <v>0</v>
      </c>
    </row>
    <row r="93" spans="2:7" x14ac:dyDescent="0.4">
      <c r="B93" s="12"/>
      <c r="C93" s="12"/>
      <c r="D93" s="13" t="s">
        <v>95</v>
      </c>
      <c r="E93" s="14"/>
      <c r="F93" s="14"/>
      <c r="G93" s="14">
        <f t="shared" si="1"/>
        <v>0</v>
      </c>
    </row>
    <row r="94" spans="2:7" x14ac:dyDescent="0.4">
      <c r="B94" s="12"/>
      <c r="C94" s="12"/>
      <c r="D94" s="13" t="s">
        <v>96</v>
      </c>
      <c r="E94" s="14"/>
      <c r="F94" s="14"/>
      <c r="G94" s="14">
        <f t="shared" si="1"/>
        <v>0</v>
      </c>
    </row>
    <row r="95" spans="2:7" x14ac:dyDescent="0.4">
      <c r="B95" s="12"/>
      <c r="C95" s="12"/>
      <c r="D95" s="13" t="s">
        <v>97</v>
      </c>
      <c r="E95" s="14">
        <f>+E96+E97</f>
        <v>0</v>
      </c>
      <c r="F95" s="14">
        <f>+F96+F97</f>
        <v>0</v>
      </c>
      <c r="G95" s="14">
        <f t="shared" si="1"/>
        <v>0</v>
      </c>
    </row>
    <row r="96" spans="2:7" x14ac:dyDescent="0.4">
      <c r="B96" s="12"/>
      <c r="C96" s="12"/>
      <c r="D96" s="13" t="s">
        <v>98</v>
      </c>
      <c r="E96" s="14"/>
      <c r="F96" s="14"/>
      <c r="G96" s="14">
        <f t="shared" si="1"/>
        <v>0</v>
      </c>
    </row>
    <row r="97" spans="2:7" x14ac:dyDescent="0.4">
      <c r="B97" s="12"/>
      <c r="C97" s="12"/>
      <c r="D97" s="13" t="s">
        <v>99</v>
      </c>
      <c r="E97" s="14"/>
      <c r="F97" s="14"/>
      <c r="G97" s="14">
        <f t="shared" si="1"/>
        <v>0</v>
      </c>
    </row>
    <row r="98" spans="2:7" x14ac:dyDescent="0.4">
      <c r="B98" s="12"/>
      <c r="C98" s="12"/>
      <c r="D98" s="13" t="s">
        <v>100</v>
      </c>
      <c r="E98" s="14"/>
      <c r="F98" s="14"/>
      <c r="G98" s="14">
        <f t="shared" si="1"/>
        <v>0</v>
      </c>
    </row>
    <row r="99" spans="2:7" x14ac:dyDescent="0.4">
      <c r="B99" s="12"/>
      <c r="C99" s="12"/>
      <c r="D99" s="13" t="s">
        <v>101</v>
      </c>
      <c r="E99" s="14"/>
      <c r="F99" s="14"/>
      <c r="G99" s="14">
        <f t="shared" si="1"/>
        <v>0</v>
      </c>
    </row>
    <row r="100" spans="2:7" x14ac:dyDescent="0.4">
      <c r="B100" s="12"/>
      <c r="C100" s="12"/>
      <c r="D100" s="13" t="s">
        <v>102</v>
      </c>
      <c r="E100" s="14">
        <f>+E101+E102</f>
        <v>0</v>
      </c>
      <c r="F100" s="14">
        <f>+F101+F102</f>
        <v>0</v>
      </c>
      <c r="G100" s="14">
        <f t="shared" si="1"/>
        <v>0</v>
      </c>
    </row>
    <row r="101" spans="2:7" x14ac:dyDescent="0.4">
      <c r="B101" s="12"/>
      <c r="C101" s="12"/>
      <c r="D101" s="13" t="s">
        <v>103</v>
      </c>
      <c r="E101" s="14"/>
      <c r="F101" s="14"/>
      <c r="G101" s="14">
        <f t="shared" si="1"/>
        <v>0</v>
      </c>
    </row>
    <row r="102" spans="2:7" x14ac:dyDescent="0.4">
      <c r="B102" s="12"/>
      <c r="C102" s="12"/>
      <c r="D102" s="13" t="s">
        <v>104</v>
      </c>
      <c r="E102" s="14"/>
      <c r="F102" s="14"/>
      <c r="G102" s="14">
        <f t="shared" si="1"/>
        <v>0</v>
      </c>
    </row>
    <row r="103" spans="2:7" x14ac:dyDescent="0.4">
      <c r="B103" s="12"/>
      <c r="C103" s="12"/>
      <c r="D103" s="13" t="s">
        <v>105</v>
      </c>
      <c r="E103" s="14"/>
      <c r="F103" s="14">
        <v>524438</v>
      </c>
      <c r="G103" s="14">
        <f t="shared" si="1"/>
        <v>-524438</v>
      </c>
    </row>
    <row r="104" spans="2:7" x14ac:dyDescent="0.4">
      <c r="B104" s="12"/>
      <c r="C104" s="12"/>
      <c r="D104" s="13" t="s">
        <v>106</v>
      </c>
      <c r="E104" s="14"/>
      <c r="F104" s="14"/>
      <c r="G104" s="14">
        <f t="shared" si="1"/>
        <v>0</v>
      </c>
    </row>
    <row r="105" spans="2:7" x14ac:dyDescent="0.4">
      <c r="B105" s="12"/>
      <c r="C105" s="12"/>
      <c r="D105" s="13" t="s">
        <v>107</v>
      </c>
      <c r="E105" s="14"/>
      <c r="F105" s="14"/>
      <c r="G105" s="14">
        <f t="shared" si="1"/>
        <v>0</v>
      </c>
    </row>
    <row r="106" spans="2:7" x14ac:dyDescent="0.4">
      <c r="B106" s="12"/>
      <c r="C106" s="15"/>
      <c r="D106" s="16" t="s">
        <v>108</v>
      </c>
      <c r="E106" s="17">
        <f>+E92+E95+E98+E99+E100+E103+E104+E105</f>
        <v>0</v>
      </c>
      <c r="F106" s="17">
        <f>+F92+F95+F98+F99+F100+F103+F104+F105</f>
        <v>524438</v>
      </c>
      <c r="G106" s="17">
        <f t="shared" si="1"/>
        <v>-524438</v>
      </c>
    </row>
    <row r="107" spans="2:7" x14ac:dyDescent="0.4">
      <c r="B107" s="12"/>
      <c r="C107" s="9" t="s">
        <v>24</v>
      </c>
      <c r="D107" s="13" t="s">
        <v>109</v>
      </c>
      <c r="E107" s="14">
        <f>+E108+E109+E110+E111</f>
        <v>0</v>
      </c>
      <c r="F107" s="14">
        <f>+F108+F109+F110+F111</f>
        <v>0</v>
      </c>
      <c r="G107" s="14">
        <f t="shared" si="1"/>
        <v>0</v>
      </c>
    </row>
    <row r="108" spans="2:7" x14ac:dyDescent="0.4">
      <c r="B108" s="12"/>
      <c r="C108" s="12"/>
      <c r="D108" s="13" t="s">
        <v>110</v>
      </c>
      <c r="E108" s="14"/>
      <c r="F108" s="14"/>
      <c r="G108" s="14">
        <f t="shared" si="1"/>
        <v>0</v>
      </c>
    </row>
    <row r="109" spans="2:7" x14ac:dyDescent="0.4">
      <c r="B109" s="12"/>
      <c r="C109" s="12"/>
      <c r="D109" s="13" t="s">
        <v>111</v>
      </c>
      <c r="E109" s="14"/>
      <c r="F109" s="14"/>
      <c r="G109" s="14">
        <f t="shared" si="1"/>
        <v>0</v>
      </c>
    </row>
    <row r="110" spans="2:7" x14ac:dyDescent="0.4">
      <c r="B110" s="12"/>
      <c r="C110" s="12"/>
      <c r="D110" s="13" t="s">
        <v>112</v>
      </c>
      <c r="E110" s="14"/>
      <c r="F110" s="14"/>
      <c r="G110" s="14">
        <f t="shared" si="1"/>
        <v>0</v>
      </c>
    </row>
    <row r="111" spans="2:7" x14ac:dyDescent="0.4">
      <c r="B111" s="12"/>
      <c r="C111" s="12"/>
      <c r="D111" s="13" t="s">
        <v>113</v>
      </c>
      <c r="E111" s="14"/>
      <c r="F111" s="14"/>
      <c r="G111" s="14">
        <f t="shared" si="1"/>
        <v>0</v>
      </c>
    </row>
    <row r="112" spans="2:7" x14ac:dyDescent="0.4">
      <c r="B112" s="12"/>
      <c r="C112" s="12"/>
      <c r="D112" s="13" t="s">
        <v>114</v>
      </c>
      <c r="E112" s="14"/>
      <c r="F112" s="14"/>
      <c r="G112" s="14">
        <f t="shared" si="1"/>
        <v>0</v>
      </c>
    </row>
    <row r="113" spans="2:7" x14ac:dyDescent="0.4">
      <c r="B113" s="12"/>
      <c r="C113" s="12"/>
      <c r="D113" s="13" t="s">
        <v>115</v>
      </c>
      <c r="E113" s="14"/>
      <c r="F113" s="14"/>
      <c r="G113" s="14">
        <f t="shared" si="1"/>
        <v>0</v>
      </c>
    </row>
    <row r="114" spans="2:7" x14ac:dyDescent="0.4">
      <c r="B114" s="12"/>
      <c r="C114" s="12"/>
      <c r="D114" s="13" t="s">
        <v>116</v>
      </c>
      <c r="E114" s="14"/>
      <c r="F114" s="14">
        <v>524438</v>
      </c>
      <c r="G114" s="14">
        <f t="shared" si="1"/>
        <v>-524438</v>
      </c>
    </row>
    <row r="115" spans="2:7" x14ac:dyDescent="0.4">
      <c r="B115" s="12"/>
      <c r="C115" s="12"/>
      <c r="D115" s="13" t="s">
        <v>117</v>
      </c>
      <c r="E115" s="14"/>
      <c r="F115" s="14"/>
      <c r="G115" s="14">
        <f t="shared" si="1"/>
        <v>0</v>
      </c>
    </row>
    <row r="116" spans="2:7" x14ac:dyDescent="0.4">
      <c r="B116" s="12"/>
      <c r="C116" s="12"/>
      <c r="D116" s="13" t="s">
        <v>118</v>
      </c>
      <c r="E116" s="14"/>
      <c r="F116" s="14">
        <v>1350717</v>
      </c>
      <c r="G116" s="14">
        <f t="shared" si="1"/>
        <v>-1350717</v>
      </c>
    </row>
    <row r="117" spans="2:7" x14ac:dyDescent="0.4">
      <c r="B117" s="12"/>
      <c r="C117" s="15"/>
      <c r="D117" s="16" t="s">
        <v>119</v>
      </c>
      <c r="E117" s="17">
        <f>+E107+E112+E113+E114+E115+E116</f>
        <v>0</v>
      </c>
      <c r="F117" s="17">
        <f>+F107+F112+F113+F114+F115+F116</f>
        <v>1875155</v>
      </c>
      <c r="G117" s="17">
        <f t="shared" si="1"/>
        <v>-1875155</v>
      </c>
    </row>
    <row r="118" spans="2:7" x14ac:dyDescent="0.4">
      <c r="B118" s="15"/>
      <c r="C118" s="24" t="s">
        <v>120</v>
      </c>
      <c r="D118" s="25"/>
      <c r="E118" s="26">
        <f xml:space="preserve"> +E106 - E117</f>
        <v>0</v>
      </c>
      <c r="F118" s="26">
        <f xml:space="preserve"> +F106 - F117</f>
        <v>-1350717</v>
      </c>
      <c r="G118" s="26">
        <f t="shared" si="1"/>
        <v>1350717</v>
      </c>
    </row>
    <row r="119" spans="2:7" x14ac:dyDescent="0.4">
      <c r="B119" s="18" t="s">
        <v>121</v>
      </c>
      <c r="C119" s="27"/>
      <c r="D119" s="28"/>
      <c r="E119" s="29">
        <f xml:space="preserve"> +E91 +E118</f>
        <v>5501052</v>
      </c>
      <c r="F119" s="29">
        <f xml:space="preserve"> +F91 +F118</f>
        <v>-11287192</v>
      </c>
      <c r="G119" s="29">
        <f t="shared" si="1"/>
        <v>16788244</v>
      </c>
    </row>
    <row r="120" spans="2:7" x14ac:dyDescent="0.4">
      <c r="B120" s="30" t="s">
        <v>122</v>
      </c>
      <c r="C120" s="27" t="s">
        <v>123</v>
      </c>
      <c r="D120" s="28"/>
      <c r="E120" s="29">
        <v>247465978</v>
      </c>
      <c r="F120" s="29">
        <v>249087170</v>
      </c>
      <c r="G120" s="29">
        <f t="shared" si="1"/>
        <v>-1621192</v>
      </c>
    </row>
    <row r="121" spans="2:7" x14ac:dyDescent="0.4">
      <c r="B121" s="31"/>
      <c r="C121" s="27" t="s">
        <v>124</v>
      </c>
      <c r="D121" s="28"/>
      <c r="E121" s="29">
        <f xml:space="preserve"> +E119 +E120</f>
        <v>252967030</v>
      </c>
      <c r="F121" s="29">
        <f xml:space="preserve"> +F119 +F120</f>
        <v>237799978</v>
      </c>
      <c r="G121" s="29">
        <f t="shared" si="1"/>
        <v>15167052</v>
      </c>
    </row>
    <row r="122" spans="2:7" x14ac:dyDescent="0.4">
      <c r="B122" s="31"/>
      <c r="C122" s="27" t="s">
        <v>125</v>
      </c>
      <c r="D122" s="28"/>
      <c r="E122" s="29"/>
      <c r="F122" s="29"/>
      <c r="G122" s="29">
        <f t="shared" si="1"/>
        <v>0</v>
      </c>
    </row>
    <row r="123" spans="2:7" x14ac:dyDescent="0.4">
      <c r="B123" s="31"/>
      <c r="C123" s="27" t="s">
        <v>126</v>
      </c>
      <c r="D123" s="28"/>
      <c r="E123" s="29"/>
      <c r="F123" s="29">
        <v>9666000</v>
      </c>
      <c r="G123" s="29">
        <f t="shared" si="1"/>
        <v>-9666000</v>
      </c>
    </row>
    <row r="124" spans="2:7" x14ac:dyDescent="0.4">
      <c r="B124" s="31"/>
      <c r="C124" s="27" t="s">
        <v>127</v>
      </c>
      <c r="D124" s="28"/>
      <c r="E124" s="29"/>
      <c r="F124" s="29"/>
      <c r="G124" s="29">
        <f t="shared" si="1"/>
        <v>0</v>
      </c>
    </row>
    <row r="125" spans="2:7" x14ac:dyDescent="0.4">
      <c r="B125" s="32"/>
      <c r="C125" s="27" t="s">
        <v>128</v>
      </c>
      <c r="D125" s="28"/>
      <c r="E125" s="29">
        <f xml:space="preserve"> +E121 +E122 +E123 - E124</f>
        <v>252967030</v>
      </c>
      <c r="F125" s="29">
        <f xml:space="preserve"> +F121 +F122 +F123 - F124</f>
        <v>247465978</v>
      </c>
      <c r="G125" s="29">
        <f t="shared" si="1"/>
        <v>5501052</v>
      </c>
    </row>
  </sheetData>
  <mergeCells count="13">
    <mergeCell ref="B120:B125"/>
    <mergeCell ref="B67:B90"/>
    <mergeCell ref="C67:C79"/>
    <mergeCell ref="C80:C89"/>
    <mergeCell ref="B92:B118"/>
    <mergeCell ref="C92:C106"/>
    <mergeCell ref="C107:C117"/>
    <mergeCell ref="B2:G2"/>
    <mergeCell ref="B3:G3"/>
    <mergeCell ref="B5:D5"/>
    <mergeCell ref="B6:B66"/>
    <mergeCell ref="C6:C19"/>
    <mergeCell ref="C20:C65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わたつみの里</vt:lpstr>
      <vt:lpstr>わたつみの里!Print_Titles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hanako watatumi</dc:creator>
  <cp:lastModifiedBy>hanako watatumi</cp:lastModifiedBy>
  <dcterms:created xsi:type="dcterms:W3CDTF">2020-06-26T00:00:43Z</dcterms:created>
  <dcterms:modified xsi:type="dcterms:W3CDTF">2020-06-26T00:00:44Z</dcterms:modified>
</cp:coreProperties>
</file>